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ynerga-sbs.synerga.local\Firma\PROJEKCE\_Aktuální\64-1-6647-21 - MU SKM-menza Veveří\15-DPS\Rozpočty_VV\"/>
    </mc:Choice>
  </mc:AlternateContent>
  <bookViews>
    <workbookView xWindow="0" yWindow="0" windowWidth="28800" windowHeight="12135" activeTab="3"/>
  </bookViews>
  <sheets>
    <sheet name="Pokyny pro vyplnění" sheetId="11" r:id="rId1"/>
    <sheet name="Stavba" sheetId="1" r:id="rId2"/>
    <sheet name="VzorPolozky" sheetId="10" state="hidden" r:id="rId3"/>
    <sheet name="01 R21664764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R216647641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R216647641 Pol'!$A$1:$X$110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2" i="1" l="1"/>
  <c r="G9" i="12"/>
  <c r="M9" i="12" s="1"/>
  <c r="I9" i="12"/>
  <c r="K9" i="12"/>
  <c r="O9" i="12"/>
  <c r="O8" i="12" s="1"/>
  <c r="Q9" i="12"/>
  <c r="V9" i="12"/>
  <c r="G10" i="12"/>
  <c r="M10" i="12" s="1"/>
  <c r="I10" i="12"/>
  <c r="K10" i="12"/>
  <c r="O10" i="12"/>
  <c r="Q10" i="12"/>
  <c r="Q8" i="12" s="1"/>
  <c r="V10" i="12"/>
  <c r="G11" i="12"/>
  <c r="M11" i="12" s="1"/>
  <c r="I11" i="12"/>
  <c r="K11" i="12"/>
  <c r="O11" i="12"/>
  <c r="Q11" i="12"/>
  <c r="V11" i="12"/>
  <c r="G12" i="12"/>
  <c r="M12" i="12" s="1"/>
  <c r="I12" i="12"/>
  <c r="K12" i="12"/>
  <c r="K8" i="12" s="1"/>
  <c r="O12" i="12"/>
  <c r="Q12" i="12"/>
  <c r="V12" i="12"/>
  <c r="V8" i="12" s="1"/>
  <c r="G13" i="12"/>
  <c r="I13" i="12"/>
  <c r="K13" i="12"/>
  <c r="M13" i="12"/>
  <c r="O13" i="12"/>
  <c r="Q13" i="12"/>
  <c r="V13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6" i="12"/>
  <c r="I16" i="12"/>
  <c r="K16" i="12"/>
  <c r="M16" i="12"/>
  <c r="O16" i="12"/>
  <c r="Q16" i="12"/>
  <c r="V16" i="12"/>
  <c r="G17" i="12"/>
  <c r="I17" i="12"/>
  <c r="K17" i="12"/>
  <c r="M17" i="12"/>
  <c r="O17" i="12"/>
  <c r="Q17" i="12"/>
  <c r="V17" i="12"/>
  <c r="G18" i="12"/>
  <c r="M18" i="12" s="1"/>
  <c r="I18" i="12"/>
  <c r="K18" i="12"/>
  <c r="O18" i="12"/>
  <c r="Q18" i="12"/>
  <c r="V18" i="12"/>
  <c r="G19" i="12"/>
  <c r="I19" i="12"/>
  <c r="K19" i="12"/>
  <c r="M19" i="12"/>
  <c r="O19" i="12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O22" i="12"/>
  <c r="G23" i="12"/>
  <c r="M23" i="12" s="1"/>
  <c r="I23" i="12"/>
  <c r="I22" i="12" s="1"/>
  <c r="K23" i="12"/>
  <c r="K22" i="12" s="1"/>
  <c r="O23" i="12"/>
  <c r="Q23" i="12"/>
  <c r="Q22" i="12" s="1"/>
  <c r="V23" i="12"/>
  <c r="V22" i="12" s="1"/>
  <c r="G24" i="12"/>
  <c r="M24" i="12" s="1"/>
  <c r="I24" i="12"/>
  <c r="K24" i="12"/>
  <c r="O24" i="12"/>
  <c r="Q24" i="12"/>
  <c r="V24" i="12"/>
  <c r="G25" i="12"/>
  <c r="I25" i="12"/>
  <c r="K25" i="12"/>
  <c r="M25" i="12"/>
  <c r="O25" i="12"/>
  <c r="Q25" i="12"/>
  <c r="V25" i="12"/>
  <c r="O26" i="12"/>
  <c r="G27" i="12"/>
  <c r="M27" i="12" s="1"/>
  <c r="M26" i="12" s="1"/>
  <c r="I27" i="12"/>
  <c r="I26" i="12" s="1"/>
  <c r="K27" i="12"/>
  <c r="K26" i="12" s="1"/>
  <c r="O27" i="12"/>
  <c r="Q27" i="12"/>
  <c r="Q26" i="12" s="1"/>
  <c r="V27" i="12"/>
  <c r="V26" i="12" s="1"/>
  <c r="K28" i="12"/>
  <c r="V28" i="12"/>
  <c r="G29" i="12"/>
  <c r="G28" i="12" s="1"/>
  <c r="I29" i="12"/>
  <c r="I28" i="12" s="1"/>
  <c r="K29" i="12"/>
  <c r="O29" i="12"/>
  <c r="O28" i="12" s="1"/>
  <c r="Q29" i="12"/>
  <c r="Q28" i="12" s="1"/>
  <c r="V29" i="12"/>
  <c r="G31" i="12"/>
  <c r="I31" i="12"/>
  <c r="K31" i="12"/>
  <c r="M31" i="12"/>
  <c r="O31" i="12"/>
  <c r="Q31" i="12"/>
  <c r="Q30" i="12" s="1"/>
  <c r="V31" i="12"/>
  <c r="V30" i="12" s="1"/>
  <c r="G32" i="12"/>
  <c r="I32" i="12"/>
  <c r="K32" i="12"/>
  <c r="K30" i="12" s="1"/>
  <c r="M32" i="12"/>
  <c r="O32" i="12"/>
  <c r="Q32" i="12"/>
  <c r="V32" i="12"/>
  <c r="G33" i="12"/>
  <c r="I33" i="12"/>
  <c r="K33" i="12"/>
  <c r="M33" i="12"/>
  <c r="O33" i="12"/>
  <c r="Q33" i="12"/>
  <c r="V33" i="12"/>
  <c r="G34" i="12"/>
  <c r="M34" i="12" s="1"/>
  <c r="I34" i="12"/>
  <c r="K34" i="12"/>
  <c r="O34" i="12"/>
  <c r="O30" i="12" s="1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I38" i="12"/>
  <c r="K38" i="12"/>
  <c r="O38" i="12"/>
  <c r="Q38" i="12"/>
  <c r="V38" i="12"/>
  <c r="G39" i="12"/>
  <c r="M39" i="12" s="1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1" i="12"/>
  <c r="I41" i="12"/>
  <c r="K41" i="12"/>
  <c r="M41" i="12"/>
  <c r="O41" i="12"/>
  <c r="Q41" i="12"/>
  <c r="V41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I44" i="12"/>
  <c r="K44" i="12"/>
  <c r="M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8" i="12"/>
  <c r="I48" i="12"/>
  <c r="K48" i="12"/>
  <c r="M48" i="12"/>
  <c r="O48" i="12"/>
  <c r="O47" i="12" s="1"/>
  <c r="Q48" i="12"/>
  <c r="V48" i="12"/>
  <c r="V47" i="12" s="1"/>
  <c r="G49" i="12"/>
  <c r="G47" i="12" s="1"/>
  <c r="I54" i="1" s="1"/>
  <c r="I49" i="12"/>
  <c r="K49" i="12"/>
  <c r="M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Q47" i="12" s="1"/>
  <c r="V51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I56" i="12"/>
  <c r="K56" i="12"/>
  <c r="M56" i="12"/>
  <c r="O56" i="12"/>
  <c r="Q56" i="12"/>
  <c r="V56" i="12"/>
  <c r="G57" i="12"/>
  <c r="I57" i="12"/>
  <c r="K57" i="12"/>
  <c r="M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I61" i="12"/>
  <c r="K61" i="12"/>
  <c r="M61" i="12"/>
  <c r="O61" i="12"/>
  <c r="Q61" i="12"/>
  <c r="V61" i="12"/>
  <c r="G62" i="12"/>
  <c r="M62" i="12" s="1"/>
  <c r="I62" i="12"/>
  <c r="K62" i="12"/>
  <c r="O62" i="12"/>
  <c r="Q62" i="12"/>
  <c r="V62" i="12"/>
  <c r="G63" i="12"/>
  <c r="M63" i="12" s="1"/>
  <c r="I63" i="12"/>
  <c r="K63" i="12"/>
  <c r="O63" i="12"/>
  <c r="Q63" i="12"/>
  <c r="V63" i="12"/>
  <c r="G64" i="12"/>
  <c r="M64" i="12" s="1"/>
  <c r="I64" i="12"/>
  <c r="K64" i="12"/>
  <c r="O64" i="12"/>
  <c r="Q64" i="12"/>
  <c r="V64" i="12"/>
  <c r="G65" i="12"/>
  <c r="M65" i="12" s="1"/>
  <c r="I65" i="12"/>
  <c r="K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I72" i="12"/>
  <c r="K72" i="12"/>
  <c r="M72" i="12"/>
  <c r="O72" i="12"/>
  <c r="Q72" i="12"/>
  <c r="V72" i="12"/>
  <c r="G73" i="12"/>
  <c r="I73" i="12"/>
  <c r="K73" i="12"/>
  <c r="M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O78" i="12"/>
  <c r="G79" i="12"/>
  <c r="M79" i="12" s="1"/>
  <c r="I79" i="12"/>
  <c r="I78" i="12" s="1"/>
  <c r="K79" i="12"/>
  <c r="O79" i="12"/>
  <c r="Q79" i="12"/>
  <c r="Q78" i="12" s="1"/>
  <c r="V79" i="12"/>
  <c r="V78" i="12" s="1"/>
  <c r="G80" i="12"/>
  <c r="M80" i="12" s="1"/>
  <c r="I80" i="12"/>
  <c r="K80" i="12"/>
  <c r="O80" i="12"/>
  <c r="Q80" i="12"/>
  <c r="V80" i="12"/>
  <c r="G81" i="12"/>
  <c r="I81" i="12"/>
  <c r="K81" i="12"/>
  <c r="M81" i="12"/>
  <c r="O81" i="12"/>
  <c r="Q81" i="12"/>
  <c r="V81" i="12"/>
  <c r="O82" i="12"/>
  <c r="G83" i="12"/>
  <c r="M83" i="12" s="1"/>
  <c r="I83" i="12"/>
  <c r="I82" i="12" s="1"/>
  <c r="K83" i="12"/>
  <c r="O83" i="12"/>
  <c r="Q83" i="12"/>
  <c r="Q82" i="12" s="1"/>
  <c r="V83" i="12"/>
  <c r="V82" i="12" s="1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7" i="12"/>
  <c r="M87" i="12" s="1"/>
  <c r="I87" i="12"/>
  <c r="I86" i="12" s="1"/>
  <c r="K87" i="12"/>
  <c r="K86" i="12" s="1"/>
  <c r="O87" i="12"/>
  <c r="Q87" i="12"/>
  <c r="Q86" i="12" s="1"/>
  <c r="V87" i="12"/>
  <c r="V86" i="12" s="1"/>
  <c r="G88" i="12"/>
  <c r="I88" i="12"/>
  <c r="K88" i="12"/>
  <c r="M88" i="12"/>
  <c r="O88" i="12"/>
  <c r="Q88" i="12"/>
  <c r="V88" i="12"/>
  <c r="G89" i="12"/>
  <c r="I89" i="12"/>
  <c r="K89" i="12"/>
  <c r="M89" i="12"/>
  <c r="O89" i="12"/>
  <c r="Q89" i="12"/>
  <c r="V89" i="12"/>
  <c r="G90" i="12"/>
  <c r="M90" i="12" s="1"/>
  <c r="I90" i="12"/>
  <c r="K90" i="12"/>
  <c r="O90" i="12"/>
  <c r="O86" i="12" s="1"/>
  <c r="Q90" i="12"/>
  <c r="V90" i="12"/>
  <c r="G91" i="12"/>
  <c r="I57" i="1" s="1"/>
  <c r="I91" i="12"/>
  <c r="Q91" i="12"/>
  <c r="G92" i="12"/>
  <c r="M92" i="12" s="1"/>
  <c r="M91" i="12" s="1"/>
  <c r="I92" i="12"/>
  <c r="K92" i="12"/>
  <c r="K91" i="12" s="1"/>
  <c r="O92" i="12"/>
  <c r="O91" i="12" s="1"/>
  <c r="Q92" i="12"/>
  <c r="V92" i="12"/>
  <c r="V91" i="12" s="1"/>
  <c r="G94" i="12"/>
  <c r="G93" i="12" s="1"/>
  <c r="I59" i="1" s="1"/>
  <c r="I94" i="12"/>
  <c r="I93" i="12" s="1"/>
  <c r="K94" i="12"/>
  <c r="O94" i="12"/>
  <c r="O93" i="12" s="1"/>
  <c r="Q94" i="12"/>
  <c r="Q93" i="12" s="1"/>
  <c r="V94" i="12"/>
  <c r="V93" i="12" s="1"/>
  <c r="G95" i="12"/>
  <c r="M95" i="12" s="1"/>
  <c r="I95" i="12"/>
  <c r="K95" i="12"/>
  <c r="K93" i="12" s="1"/>
  <c r="O95" i="12"/>
  <c r="Q95" i="12"/>
  <c r="V95" i="12"/>
  <c r="G96" i="12"/>
  <c r="I96" i="12"/>
  <c r="K96" i="12"/>
  <c r="M96" i="12"/>
  <c r="O96" i="12"/>
  <c r="Q96" i="12"/>
  <c r="V96" i="12"/>
  <c r="G97" i="12"/>
  <c r="I97" i="12"/>
  <c r="K97" i="12"/>
  <c r="M97" i="12"/>
  <c r="O97" i="12"/>
  <c r="Q97" i="12"/>
  <c r="V97" i="12"/>
  <c r="G98" i="12"/>
  <c r="M98" i="12" s="1"/>
  <c r="I98" i="12"/>
  <c r="K98" i="12"/>
  <c r="O98" i="12"/>
  <c r="Q98" i="12"/>
  <c r="V98" i="12"/>
  <c r="AE100" i="12"/>
  <c r="F39" i="1" s="1"/>
  <c r="I20" i="1"/>
  <c r="I16" i="1"/>
  <c r="I8" i="12" l="1"/>
  <c r="I30" i="12"/>
  <c r="I47" i="12"/>
  <c r="K78" i="12"/>
  <c r="K82" i="12"/>
  <c r="K47" i="12"/>
  <c r="G86" i="12"/>
  <c r="I58" i="1" s="1"/>
  <c r="I19" i="1" s="1"/>
  <c r="M78" i="12"/>
  <c r="G78" i="12"/>
  <c r="I55" i="1" s="1"/>
  <c r="M82" i="12"/>
  <c r="G82" i="12"/>
  <c r="I56" i="1" s="1"/>
  <c r="M22" i="12"/>
  <c r="G30" i="12"/>
  <c r="I53" i="1" s="1"/>
  <c r="I18" i="1" s="1"/>
  <c r="G22" i="12"/>
  <c r="I50" i="1" s="1"/>
  <c r="G26" i="12"/>
  <c r="I51" i="1" s="1"/>
  <c r="M29" i="12"/>
  <c r="M28" i="12" s="1"/>
  <c r="F42" i="1"/>
  <c r="G23" i="1" s="1"/>
  <c r="A23" i="1" s="1"/>
  <c r="F40" i="1"/>
  <c r="AF100" i="12"/>
  <c r="F41" i="1"/>
  <c r="G8" i="12"/>
  <c r="M47" i="12"/>
  <c r="M86" i="12"/>
  <c r="M8" i="12"/>
  <c r="M38" i="12"/>
  <c r="M30" i="12" s="1"/>
  <c r="M94" i="12"/>
  <c r="M93" i="12" s="1"/>
  <c r="J28" i="1"/>
  <c r="J26" i="1"/>
  <c r="G38" i="1"/>
  <c r="F38" i="1"/>
  <c r="J23" i="1"/>
  <c r="J24" i="1"/>
  <c r="J25" i="1"/>
  <c r="J27" i="1"/>
  <c r="E24" i="1"/>
  <c r="E26" i="1"/>
  <c r="G100" i="12" l="1"/>
  <c r="I49" i="1"/>
  <c r="G41" i="1"/>
  <c r="H41" i="1" s="1"/>
  <c r="I41" i="1" s="1"/>
  <c r="G39" i="1"/>
  <c r="G40" i="1"/>
  <c r="H40" i="1"/>
  <c r="I40" i="1" s="1"/>
  <c r="G24" i="1"/>
  <c r="A24" i="1"/>
  <c r="G42" i="1" l="1"/>
  <c r="H39" i="1"/>
  <c r="I17" i="1"/>
  <c r="I21" i="1" s="1"/>
  <c r="I60" i="1"/>
  <c r="I39" i="1" l="1"/>
  <c r="I42" i="1" s="1"/>
  <c r="H42" i="1"/>
  <c r="G25" i="1"/>
  <c r="G28" i="1"/>
  <c r="J52" i="1"/>
  <c r="J55" i="1"/>
  <c r="J49" i="1"/>
  <c r="J50" i="1"/>
  <c r="J59" i="1"/>
  <c r="J56" i="1"/>
  <c r="J53" i="1"/>
  <c r="J58" i="1"/>
  <c r="J57" i="1"/>
  <c r="J54" i="1"/>
  <c r="J51" i="1"/>
  <c r="J41" i="1" l="1"/>
  <c r="J40" i="1"/>
  <c r="J39" i="1"/>
  <c r="J42" i="1" s="1"/>
  <c r="J60" i="1"/>
  <c r="A25" i="1"/>
  <c r="G26" i="1" l="1"/>
  <c r="A27" i="1" s="1"/>
  <c r="A26" i="1"/>
  <c r="A29" i="1" l="1"/>
  <c r="G29" i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Resová Alice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<sst xmlns="http://schemas.openxmlformats.org/spreadsheetml/2006/main" count="745" uniqueCount="285">
  <si>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</si>
  <si>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</si>
  <si>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</si>
  <si>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</si>
  <si>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</si>
  <si>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</si>
  <si>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</si>
  <si>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</si>
  <si>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</si>
  <si>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</si>
  <si>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</si>
  <si>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</si>
  <si>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</si>
  <si>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</si>
  <si>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</si>
  <si>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</si>
  <si>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</si>
  <si>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</si>
  <si>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</si>
  <si>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</si>
  <si>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</si>
  <si>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</si>
  <si>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</si>
  <si>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</si>
  <si>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</si>
  <si>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</si>
  <si>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</si>
  <si>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</si>
  <si>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</si>
  <si>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</si>
  <si>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</si>
  <si>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</si>
  <si>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</si>
  <si>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</si>
  <si>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</si>
  <si>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</si>
  <si>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</si>
  <si>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</si>
  <si>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</si>
  <si>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</si>
  <si>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</si>
  <si>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</si>
  <si>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R216647641</t>
  </si>
  <si>
    <t>MaR</t>
  </si>
  <si>
    <t>01</t>
  </si>
  <si>
    <t>Objekt:</t>
  </si>
  <si>
    <t>21/6647</t>
  </si>
  <si>
    <t>MU SKM_menza Veveří</t>
  </si>
  <si>
    <t>Stavba</t>
  </si>
  <si>
    <t>Celkem za stavbu</t>
  </si>
  <si>
    <t>CZK</t>
  </si>
  <si>
    <t>Rekapitulace dílů</t>
  </si>
  <si>
    <t>Typ dílu</t>
  </si>
  <si>
    <t>01-50</t>
  </si>
  <si>
    <t>Systém technologie</t>
  </si>
  <si>
    <t>01-51</t>
  </si>
  <si>
    <t>Periferie vstupní</t>
  </si>
  <si>
    <t>01-52</t>
  </si>
  <si>
    <t>Periferie výstupní</t>
  </si>
  <si>
    <t>01-53</t>
  </si>
  <si>
    <t>Rozvaděč</t>
  </si>
  <si>
    <t>01-54</t>
  </si>
  <si>
    <t>Montážní materiál</t>
  </si>
  <si>
    <t>19-51</t>
  </si>
  <si>
    <t>Elektromontážní práce</t>
  </si>
  <si>
    <t>19-52</t>
  </si>
  <si>
    <t>Uvedení do provozu</t>
  </si>
  <si>
    <t>19-53</t>
  </si>
  <si>
    <t>Software DDC - práce</t>
  </si>
  <si>
    <t>19-72</t>
  </si>
  <si>
    <t>Stavební práce</t>
  </si>
  <si>
    <t>19-54</t>
  </si>
  <si>
    <t>Revize, zkoušky, odborné prohlídky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</si>
  <si>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</si>
  <si>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</si>
  <si>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</si>
  <si>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</si>
  <si>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</si>
  <si>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</si>
  <si>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</si>
  <si>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</si>
  <si>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</si>
  <si>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</si>
  <si>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</si>
  <si>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</si>
  <si>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</si>
  <si>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</si>
  <si>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</si>
  <si>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</si>
  <si>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</si>
  <si>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</si>
  <si>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</si>
  <si>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</si>
  <si>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</si>
  <si>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</si>
  <si>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</si>
  <si>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</si>
  <si>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</si>
  <si>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</si>
  <si>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</si>
  <si>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</si>
  <si>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</si>
  <si>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enteliBUS controller with 4 slot expander</t>
  </si>
  <si>
    <t>ks</t>
  </si>
  <si>
    <t>Vlastní</t>
  </si>
  <si>
    <t>Indiv</t>
  </si>
  <si>
    <t>Specifikace</t>
  </si>
  <si>
    <t>POL3_</t>
  </si>
  <si>
    <t>enteliBUS module, 8DI</t>
  </si>
  <si>
    <t>enteliBUS module, 4UI, 4BO (triak)</t>
  </si>
  <si>
    <t>enteliBUS module, 4UI, 4UO</t>
  </si>
  <si>
    <t>enteliBUS expander with 4 slots for modules</t>
  </si>
  <si>
    <t>enteliBUS expander with 8 slots for modules</t>
  </si>
  <si>
    <t>ukončovač sítě , BACnet MS/TP</t>
  </si>
  <si>
    <t>DEL21</t>
  </si>
  <si>
    <t>eBB-TERM enteliBUS CAN Network Terminator</t>
  </si>
  <si>
    <t>M-Bus module, LINKnet, max. 10 meters</t>
  </si>
  <si>
    <t>Programovatelný čítač Puls/M-BUS pro připojení 2 měřičů</t>
  </si>
  <si>
    <t>Záložní zdroj, UPS 800VA/640W, 1f</t>
  </si>
  <si>
    <t>Relóvá karta do zdířky UPS, s bezpotenciál. kontakty</t>
  </si>
  <si>
    <t>ASIN ACU - 4-úrovňová ústředna pro 8 snímačů, pevné úrovně</t>
  </si>
  <si>
    <t>Snímač teploty - stonkový Sensit, 300mm, NTC 10kOhm, B578 71S 0103 F002</t>
  </si>
  <si>
    <t>Snímač diferenčního tlaku, nastavitelný rozsah, max. 2500Pa výstup 0-10VDC, IP54</t>
  </si>
  <si>
    <t>PCB GTC Metan, CH4, (CNG)  0-2,5%</t>
  </si>
  <si>
    <t>Otočné pohony s připojovacím kabelem, 10 Nm, 2 m2, 8…26,7 mm, 150 s, 24 V, spojité</t>
  </si>
  <si>
    <t>BEL21</t>
  </si>
  <si>
    <t>SIMDC459.</t>
  </si>
  <si>
    <t>Rozvaděč oceloplechový skříňový, jedno pole, vč. vnitřní výzbroje, 1200x800x300, IP44/20</t>
  </si>
  <si>
    <t>HOUK</t>
  </si>
  <si>
    <t>Houkačka, napájení 230VAC</t>
  </si>
  <si>
    <t>Kalkul</t>
  </si>
  <si>
    <t>S5212IN00532</t>
  </si>
  <si>
    <t>Vypínač 3 pol. 16 A IP64</t>
  </si>
  <si>
    <t>KUS</t>
  </si>
  <si>
    <t>99031</t>
  </si>
  <si>
    <t>KV JYTY-O  2 X 1  (D)</t>
  </si>
  <si>
    <t>M</t>
  </si>
  <si>
    <t>40990547</t>
  </si>
  <si>
    <t>KV JYTY-O  4 X 1  (D)</t>
  </si>
  <si>
    <t>89800016</t>
  </si>
  <si>
    <t>KV JYTY-O  7 X 1  (D)</t>
  </si>
  <si>
    <t>17018</t>
  </si>
  <si>
    <t>KV CYKY-J  3 X   1,5  (C)</t>
  </si>
  <si>
    <t>17022</t>
  </si>
  <si>
    <t>KV CYKY-J  3 X   2,5  (C)</t>
  </si>
  <si>
    <t>17096</t>
  </si>
  <si>
    <t>KV CYKY-J  5 X   2,5  (C)</t>
  </si>
  <si>
    <t>14014</t>
  </si>
  <si>
    <t>KV H07V-U  6 ŽLUTOZELENÁ (CY.)</t>
  </si>
  <si>
    <t>345710962</t>
  </si>
  <si>
    <t>Trubka elektroinstalační tuhá z PVC, vnější/vnitřní pr. 20/16,9 mm, pevnost 750N</t>
  </si>
  <si>
    <t>m</t>
  </si>
  <si>
    <t>SPCM</t>
  </si>
  <si>
    <t>RTS 21/ II</t>
  </si>
  <si>
    <t>345711591</t>
  </si>
  <si>
    <t>Trubka elektroinst. ohebná, vnější/vnitřní pr. 20/14,1 mm, pevnost 320N</t>
  </si>
  <si>
    <t>žlab_d_60_60</t>
  </si>
  <si>
    <t>Kabelový žlab drátěný 60/60 komplet vč. příslušenství (odbočky, víka, výložníky, závit.tyče)</t>
  </si>
  <si>
    <t xml:space="preserve">m     </t>
  </si>
  <si>
    <t>KECK513</t>
  </si>
  <si>
    <t>Přepážka žlabu 50</t>
  </si>
  <si>
    <t>Mini25-L.</t>
  </si>
  <si>
    <t>Montážní krabice spojovací, na povrch, 10 přívodů, s okem pro uchycení, vč. víka, 89x43x37mm</t>
  </si>
  <si>
    <t>283239990307</t>
  </si>
  <si>
    <t>Štítek kabelový nepopsaný 3x7 cm</t>
  </si>
  <si>
    <t>RTS 18/ I</t>
  </si>
  <si>
    <t>POL3_9</t>
  </si>
  <si>
    <t>D33</t>
  </si>
  <si>
    <t>Pomocný montážní materiál</t>
  </si>
  <si>
    <t>kpl</t>
  </si>
  <si>
    <t>POL3_1</t>
  </si>
  <si>
    <t>MTZ_RS_001</t>
  </si>
  <si>
    <t>Montáž regulátor MaR</t>
  </si>
  <si>
    <t>SYN19pro07</t>
  </si>
  <si>
    <t>Práce</t>
  </si>
  <si>
    <t>POL1_</t>
  </si>
  <si>
    <t>MTZ_RS_004</t>
  </si>
  <si>
    <t>Montáž vstupně / výstupní modul MaR</t>
  </si>
  <si>
    <t>MTZ_RS_006</t>
  </si>
  <si>
    <t>Montáž ukončovač sběrnice (terminátor)</t>
  </si>
  <si>
    <t>MTZ_COM_004</t>
  </si>
  <si>
    <t>Montáž převodník Mbus</t>
  </si>
  <si>
    <t>MTZ_COM_003T00</t>
  </si>
  <si>
    <t>Montáž převodník puls/Mbus</t>
  </si>
  <si>
    <t>MTZ_VST_001</t>
  </si>
  <si>
    <t>Montáž snímač teploty do potrubí s jímkou</t>
  </si>
  <si>
    <t>MTZ_VST_015</t>
  </si>
  <si>
    <t>Montáž snímač dif. tlaku do VZT potrubí</t>
  </si>
  <si>
    <t>MTZ_VYST_001</t>
  </si>
  <si>
    <t>Montáž servopohon klapkový VZT</t>
  </si>
  <si>
    <t>MTZ_DET_007</t>
  </si>
  <si>
    <t>Montáž siréna</t>
  </si>
  <si>
    <t>MTZ_ROZV_005</t>
  </si>
  <si>
    <t>Montáž rozvaděč do 300kg</t>
  </si>
  <si>
    <t>210860201</t>
  </si>
  <si>
    <t>Kabel speciální JYTY s Al 2 x 1 mm volně uložený</t>
  </si>
  <si>
    <t>210860202</t>
  </si>
  <si>
    <t>Kabel speciální JYTY s Al 4 x 1 mm volně uložený</t>
  </si>
  <si>
    <t>210810005</t>
  </si>
  <si>
    <t>Kabel CYKY-m 750 V 3 x 1,5 mm2 volně uložený</t>
  </si>
  <si>
    <t>210810006</t>
  </si>
  <si>
    <t>Kabel CYKY-m 750 V 3 x 2,5 mm2 volně uložený</t>
  </si>
  <si>
    <t>210810016</t>
  </si>
  <si>
    <t>Kabel CYKY-m 750 V 5 x 2,5 mm2 volně uložený</t>
  </si>
  <si>
    <t>MTZ_STK_012</t>
  </si>
  <si>
    <t>Montáž - konektor RJ45</t>
  </si>
  <si>
    <t xml:space="preserve">ks    </t>
  </si>
  <si>
    <t>650052791</t>
  </si>
  <si>
    <t>Montáž zásuvky datove</t>
  </si>
  <si>
    <t>kus</t>
  </si>
  <si>
    <t>RTS 21/ I</t>
  </si>
  <si>
    <t>M27</t>
  </si>
  <si>
    <t>Vodič silový CY zelenožlutý volně uložený</t>
  </si>
  <si>
    <t>POL1_1</t>
  </si>
  <si>
    <t>210010023</t>
  </si>
  <si>
    <t>Trubka tuhá z PVC uložená pevně, do 29 mm</t>
  </si>
  <si>
    <t>210010025</t>
  </si>
  <si>
    <t>Trubka ohebná z PVC volně, vnější průměr 20 mm</t>
  </si>
  <si>
    <t>210020305R01</t>
  </si>
  <si>
    <t>Žlab kabelový drátěný s příslušenstvím, 60/60 mm</t>
  </si>
  <si>
    <t>mtz_krab</t>
  </si>
  <si>
    <t>Montáž přístrojové krabice</t>
  </si>
  <si>
    <t>210950101</t>
  </si>
  <si>
    <t>Štítek označovací na kabel</t>
  </si>
  <si>
    <t>MTZ_SIL_015</t>
  </si>
  <si>
    <t>El. připojení - FM s motorem 3x400V</t>
  </si>
  <si>
    <t>MTZ_VYST_012</t>
  </si>
  <si>
    <t>Připojení - hlavní uzávěr plynu</t>
  </si>
  <si>
    <t>725619101</t>
  </si>
  <si>
    <t>Připojení plynových hořáku svítiplyn/metan</t>
  </si>
  <si>
    <t>MTZ_EN_004</t>
  </si>
  <si>
    <t>Připojení a nastavení plynoměr s M-bus výstupem</t>
  </si>
  <si>
    <t>460680041</t>
  </si>
  <si>
    <t>Průraz zdivem v betonové zdi tloušťky 15 cm plochy do 0,025 m2</t>
  </si>
  <si>
    <t>POL1_9</t>
  </si>
  <si>
    <t>210100001</t>
  </si>
  <si>
    <t>Ukončení vodičů v rozvaděči + zapojení do 2,5 mm2</t>
  </si>
  <si>
    <t>HZS90660</t>
  </si>
  <si>
    <t>Zabezpečení pracoviště</t>
  </si>
  <si>
    <t>hod</t>
  </si>
  <si>
    <t>HZS98011</t>
  </si>
  <si>
    <t>Koordinace s ostatními profesemi</t>
  </si>
  <si>
    <t>HZS97029</t>
  </si>
  <si>
    <t>Zaučení obsluhy</t>
  </si>
  <si>
    <t>MTZ_SW_001</t>
  </si>
  <si>
    <t>Uživatelský software pro DDC</t>
  </si>
  <si>
    <t>d.b.</t>
  </si>
  <si>
    <t>MTZ_SW_011</t>
  </si>
  <si>
    <t>Test zařízení 1:1</t>
  </si>
  <si>
    <t>HZS97015</t>
  </si>
  <si>
    <t>Funkční zkoušky zobrazení prvků v BMS</t>
  </si>
  <si>
    <t>HZS97024</t>
  </si>
  <si>
    <t>Práce aplikačního programátora-příprava ke komplexní zkoušce</t>
  </si>
  <si>
    <t>HZS90510</t>
  </si>
  <si>
    <t>Zkoušky v ramci montáž.prací. Komplexni vyzkoušeni</t>
  </si>
  <si>
    <t xml:space="preserve">905      </t>
  </si>
  <si>
    <t>Hzs-revize provoz.souboru a st.obj. Revize</t>
  </si>
  <si>
    <t>h</t>
  </si>
  <si>
    <t>HZS90550</t>
  </si>
  <si>
    <t>Spolupráce s revizním technikem</t>
  </si>
  <si>
    <t>979981101</t>
  </si>
  <si>
    <t>Likvidace odpadu</t>
  </si>
  <si>
    <t>RTS 18/ II</t>
  </si>
  <si>
    <t>HZS92038</t>
  </si>
  <si>
    <t>Projekční práce-výrobní dokumentace</t>
  </si>
  <si>
    <t>HZS92034</t>
  </si>
  <si>
    <t>Projekční práce-skutečný stav</t>
  </si>
  <si>
    <t>HZS92042</t>
  </si>
  <si>
    <t>Inženýrská činnost - autorský dozor</t>
  </si>
  <si>
    <t xml:space="preserve">930      </t>
  </si>
  <si>
    <t>Hzs-doprava osob</t>
  </si>
  <si>
    <t>HZS</t>
  </si>
  <si>
    <t>POL10_</t>
  </si>
  <si>
    <t>005121 R</t>
  </si>
  <si>
    <t>Zařízení staveniště</t>
  </si>
  <si>
    <t>Soubor</t>
  </si>
  <si>
    <t>VRN</t>
  </si>
  <si>
    <t>POL99_8</t>
  </si>
  <si>
    <t>SUM</t>
  </si>
  <si>
    <t>Poznámky uchazeče k zadání</t>
  </si>
  <si>
    <t>POPUZIV</t>
  </si>
  <si>
    <t>END</t>
  </si>
  <si>
    <t>Položkový výkaz výměr stavby</t>
  </si>
  <si>
    <t>výkaz výměr:</t>
  </si>
  <si>
    <t xml:space="preserve">Položkový výkaz výměr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</si>
</sst>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4" fontId="7" fillId="3" borderId="39" xfId="0" applyNumberFormat="1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3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erga-is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39</v>
      </c>
    </row>
    <row r="2" spans="1:7" ht="57.75" customHeight="1" x14ac:dyDescent="0.2">
      <c r="A2" s="183" t="s">
        <v>40</v>
      </c>
      <c r="B2" s="183"/>
      <c r="C2" s="183"/>
      <c r="D2" s="183"/>
      <c r="E2" s="183"/>
      <c r="F2" s="183"/>
      <c r="G2" s="18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3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37</v>
      </c>
      <c r="B1" s="184" t="s">
        <v>282</v>
      </c>
      <c r="C1" s="185"/>
      <c r="D1" s="185"/>
      <c r="E1" s="185"/>
      <c r="F1" s="185"/>
      <c r="G1" s="185"/>
      <c r="H1" s="185"/>
      <c r="I1" s="185"/>
      <c r="J1" s="186"/>
    </row>
    <row r="2" spans="1:15" ht="36" customHeight="1" x14ac:dyDescent="0.2">
      <c r="A2" s="2"/>
      <c r="B2" s="77" t="s">
        <v>23</v>
      </c>
      <c r="C2" s="78"/>
      <c r="D2" s="79" t="s">
        <v>46</v>
      </c>
      <c r="E2" s="193" t="s">
        <v>47</v>
      </c>
      <c r="F2" s="194"/>
      <c r="G2" s="194"/>
      <c r="H2" s="194"/>
      <c r="I2" s="194"/>
      <c r="J2" s="195"/>
      <c r="O2" s="1"/>
    </row>
    <row r="3" spans="1:15" ht="27" customHeight="1" x14ac:dyDescent="0.2">
      <c r="A3" s="2"/>
      <c r="B3" s="80" t="s">
        <v>45</v>
      </c>
      <c r="C3" s="78"/>
      <c r="D3" s="81" t="s">
        <v>44</v>
      </c>
      <c r="E3" s="196" t="s">
        <v>43</v>
      </c>
      <c r="F3" s="197"/>
      <c r="G3" s="197"/>
      <c r="H3" s="197"/>
      <c r="I3" s="197"/>
      <c r="J3" s="198"/>
    </row>
    <row r="4" spans="1:15" ht="23.25" customHeight="1" x14ac:dyDescent="0.2">
      <c r="A4" s="76">
        <v>1049260</v>
      </c>
      <c r="B4" s="82" t="s">
        <v>283</v>
      </c>
      <c r="C4" s="83"/>
      <c r="D4" s="84" t="s">
        <v>42</v>
      </c>
      <c r="E4" s="206" t="s">
        <v>43</v>
      </c>
      <c r="F4" s="207"/>
      <c r="G4" s="207"/>
      <c r="H4" s="207"/>
      <c r="I4" s="207"/>
      <c r="J4" s="208"/>
    </row>
    <row r="5" spans="1:15" ht="24" customHeight="1" x14ac:dyDescent="0.2">
      <c r="A5" s="2"/>
      <c r="B5" s="31" t="s">
        <v>22</v>
      </c>
      <c r="D5" s="211"/>
      <c r="E5" s="212"/>
      <c r="F5" s="212"/>
      <c r="G5" s="212"/>
      <c r="H5" s="18" t="s">
        <v>41</v>
      </c>
      <c r="I5" s="22"/>
      <c r="J5" s="8"/>
    </row>
    <row r="6" spans="1:15" ht="15.75" customHeight="1" x14ac:dyDescent="0.2">
      <c r="A6" s="2"/>
      <c r="B6" s="28"/>
      <c r="C6" s="55"/>
      <c r="D6" s="213"/>
      <c r="E6" s="214"/>
      <c r="F6" s="214"/>
      <c r="G6" s="214"/>
      <c r="H6" s="18" t="s">
        <v>35</v>
      </c>
      <c r="I6" s="22"/>
      <c r="J6" s="8"/>
    </row>
    <row r="7" spans="1:15" ht="15.75" customHeight="1" x14ac:dyDescent="0.2">
      <c r="A7" s="2"/>
      <c r="B7" s="29"/>
      <c r="C7" s="56"/>
      <c r="D7" s="53"/>
      <c r="E7" s="215"/>
      <c r="F7" s="216"/>
      <c r="G7" s="21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41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35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00"/>
      <c r="E11" s="200"/>
      <c r="F11" s="200"/>
      <c r="G11" s="200"/>
      <c r="H11" s="18" t="s">
        <v>41</v>
      </c>
      <c r="I11" s="86"/>
      <c r="J11" s="8"/>
    </row>
    <row r="12" spans="1:15" ht="15.75" customHeight="1" x14ac:dyDescent="0.2">
      <c r="A12" s="2"/>
      <c r="B12" s="28"/>
      <c r="C12" s="55"/>
      <c r="D12" s="205"/>
      <c r="E12" s="205"/>
      <c r="F12" s="205"/>
      <c r="G12" s="205"/>
      <c r="H12" s="18" t="s">
        <v>35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09"/>
      <c r="F13" s="210"/>
      <c r="G13" s="21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33</v>
      </c>
      <c r="C15" s="61"/>
      <c r="D15" s="54"/>
      <c r="E15" s="199"/>
      <c r="F15" s="199"/>
      <c r="G15" s="201"/>
      <c r="H15" s="201"/>
      <c r="I15" s="201" t="s">
        <v>30</v>
      </c>
      <c r="J15" s="202"/>
    </row>
    <row r="16" spans="1:15" ht="23.25" customHeight="1" x14ac:dyDescent="0.2">
      <c r="A16" s="139" t="s">
        <v>25</v>
      </c>
      <c r="B16" s="38" t="s">
        <v>25</v>
      </c>
      <c r="C16" s="62"/>
      <c r="D16" s="63"/>
      <c r="E16" s="190"/>
      <c r="F16" s="191"/>
      <c r="G16" s="190"/>
      <c r="H16" s="191"/>
      <c r="I16" s="190">
        <f>SUMIF(F49:F59,A16,I49:I59)+SUMIF(F49:F59,"PSU",I49:I59)</f>
        <v>0</v>
      </c>
      <c r="J16" s="192"/>
    </row>
    <row r="17" spans="1:10" ht="23.25" customHeight="1" x14ac:dyDescent="0.2">
      <c r="A17" s="139" t="s">
        <v>26</v>
      </c>
      <c r="B17" s="38" t="s">
        <v>26</v>
      </c>
      <c r="C17" s="62"/>
      <c r="D17" s="63"/>
      <c r="E17" s="190"/>
      <c r="F17" s="191"/>
      <c r="G17" s="190"/>
      <c r="H17" s="191"/>
      <c r="I17" s="190">
        <f>SUMIF(F49:F59,A17,I49:I59)</f>
        <v>0</v>
      </c>
      <c r="J17" s="192"/>
    </row>
    <row r="18" spans="1:10" ht="23.25" customHeight="1" x14ac:dyDescent="0.2">
      <c r="A18" s="139" t="s">
        <v>27</v>
      </c>
      <c r="B18" s="38" t="s">
        <v>27</v>
      </c>
      <c r="C18" s="62"/>
      <c r="D18" s="63"/>
      <c r="E18" s="190"/>
      <c r="F18" s="191"/>
      <c r="G18" s="190"/>
      <c r="H18" s="191"/>
      <c r="I18" s="190">
        <f>SUMIF(F49:F59,A18,I49:I59)</f>
        <v>0</v>
      </c>
      <c r="J18" s="192"/>
    </row>
    <row r="19" spans="1:10" ht="23.25" customHeight="1" x14ac:dyDescent="0.2">
      <c r="A19" s="139" t="s">
        <v>73</v>
      </c>
      <c r="B19" s="38" t="s">
        <v>28</v>
      </c>
      <c r="C19" s="62"/>
      <c r="D19" s="63"/>
      <c r="E19" s="190"/>
      <c r="F19" s="191"/>
      <c r="G19" s="190"/>
      <c r="H19" s="191"/>
      <c r="I19" s="190">
        <f>SUMIF(F49:F59,A19,I49:I59)</f>
        <v>0</v>
      </c>
      <c r="J19" s="192"/>
    </row>
    <row r="20" spans="1:10" ht="23.25" customHeight="1" x14ac:dyDescent="0.2">
      <c r="A20" s="139" t="s">
        <v>74</v>
      </c>
      <c r="B20" s="38" t="s">
        <v>29</v>
      </c>
      <c r="C20" s="62"/>
      <c r="D20" s="63"/>
      <c r="E20" s="190"/>
      <c r="F20" s="191"/>
      <c r="G20" s="190"/>
      <c r="H20" s="191"/>
      <c r="I20" s="190">
        <f>SUMIF(F49:F59,A20,I49:I59)</f>
        <v>0</v>
      </c>
      <c r="J20" s="192"/>
    </row>
    <row r="21" spans="1:10" ht="23.25" customHeight="1" x14ac:dyDescent="0.2">
      <c r="A21" s="2"/>
      <c r="B21" s="48" t="s">
        <v>30</v>
      </c>
      <c r="C21" s="64"/>
      <c r="D21" s="65"/>
      <c r="E21" s="203"/>
      <c r="F21" s="204"/>
      <c r="G21" s="203"/>
      <c r="H21" s="204"/>
      <c r="I21" s="203">
        <f>SUM(I16:J20)</f>
        <v>0</v>
      </c>
      <c r="J21" s="222"/>
    </row>
    <row r="22" spans="1:10" ht="33" customHeight="1" x14ac:dyDescent="0.2">
      <c r="A22" s="2"/>
      <c r="B22" s="42" t="s">
        <v>34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20">
        <f>ZakladDPHSniVypocet</f>
        <v>0</v>
      </c>
      <c r="H23" s="221"/>
      <c r="I23" s="22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218">
        <f>A23</f>
        <v>0</v>
      </c>
      <c r="H24" s="219"/>
      <c r="I24" s="21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20">
        <f>ZakladDPHZaklVypocet</f>
        <v>0</v>
      </c>
      <c r="H25" s="221"/>
      <c r="I25" s="22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187">
        <f>A25</f>
        <v>0</v>
      </c>
      <c r="H26" s="188"/>
      <c r="I26" s="18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189">
        <f>CenaCelkem-(ZakladDPHSni+DPHSni+ZakladDPHZakl+DPHZakl)</f>
        <v>0</v>
      </c>
      <c r="H27" s="189"/>
      <c r="I27" s="189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24</v>
      </c>
      <c r="C28" s="114"/>
      <c r="D28" s="114"/>
      <c r="E28" s="115"/>
      <c r="F28" s="116"/>
      <c r="G28" s="223">
        <f>ZakladDPHSniVypocet+ZakladDPHZaklVypocet</f>
        <v>0</v>
      </c>
      <c r="H28" s="224"/>
      <c r="I28" s="224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36</v>
      </c>
      <c r="C29" s="118"/>
      <c r="D29" s="118"/>
      <c r="E29" s="118"/>
      <c r="F29" s="119"/>
      <c r="G29" s="223">
        <f>A27</f>
        <v>0</v>
      </c>
      <c r="H29" s="223"/>
      <c r="I29" s="223"/>
      <c r="J29" s="120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25"/>
      <c r="E34" s="226"/>
      <c r="G34" s="227"/>
      <c r="H34" s="228"/>
      <c r="I34" s="228"/>
      <c r="J34" s="25"/>
    </row>
    <row r="35" spans="1:10" ht="12.75" customHeight="1" x14ac:dyDescent="0.2">
      <c r="A35" s="2"/>
      <c r="B35" s="2"/>
      <c r="D35" s="217" t="s">
        <v>2</v>
      </c>
      <c r="E35" s="21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38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48</v>
      </c>
      <c r="C39" s="229"/>
      <c r="D39" s="229"/>
      <c r="E39" s="229"/>
      <c r="F39" s="100">
        <f>'01 R216647641 Pol'!AE100</f>
        <v>0</v>
      </c>
      <c r="G39" s="101">
        <f>'01 R216647641 Pol'!AF100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hidden="1" customHeight="1" x14ac:dyDescent="0.2">
      <c r="A40" s="89">
        <v>2</v>
      </c>
      <c r="B40" s="104" t="s">
        <v>44</v>
      </c>
      <c r="C40" s="230" t="s">
        <v>43</v>
      </c>
      <c r="D40" s="230"/>
      <c r="E40" s="230"/>
      <c r="F40" s="105">
        <f>'01 R216647641 Pol'!AE100</f>
        <v>0</v>
      </c>
      <c r="G40" s="106">
        <f>'01 R216647641 Pol'!AF100</f>
        <v>0</v>
      </c>
      <c r="H40" s="106">
        <f>(F40*SazbaDPH1/100)+(G40*SazbaDPH2/100)</f>
        <v>0</v>
      </c>
      <c r="I40" s="106">
        <f>F40+G40+H40</f>
        <v>0</v>
      </c>
      <c r="J40" s="107" t="str">
        <f>IF(CenaCelkemVypocet=0,"",I40/CenaCelkemVypocet*100)</f>
        <v/>
      </c>
    </row>
    <row r="41" spans="1:10" ht="25.5" hidden="1" customHeight="1" x14ac:dyDescent="0.2">
      <c r="A41" s="89">
        <v>3</v>
      </c>
      <c r="B41" s="108" t="s">
        <v>42</v>
      </c>
      <c r="C41" s="229" t="s">
        <v>43</v>
      </c>
      <c r="D41" s="229"/>
      <c r="E41" s="229"/>
      <c r="F41" s="109">
        <f>'01 R216647641 Pol'!AE100</f>
        <v>0</v>
      </c>
      <c r="G41" s="102">
        <f>'01 R216647641 Pol'!AF100</f>
        <v>0</v>
      </c>
      <c r="H41" s="102">
        <f>(F41*SazbaDPH1/100)+(G41*SazbaDPH2/100)</f>
        <v>0</v>
      </c>
      <c r="I41" s="102">
        <f>F41+G41+H41</f>
        <v>0</v>
      </c>
      <c r="J41" s="103" t="str">
        <f>IF(CenaCelkemVypocet=0,"",I41/CenaCelkemVypocet*100)</f>
        <v/>
      </c>
    </row>
    <row r="42" spans="1:10" ht="25.5" hidden="1" customHeight="1" x14ac:dyDescent="0.2">
      <c r="A42" s="89"/>
      <c r="B42" s="231" t="s">
        <v>49</v>
      </c>
      <c r="C42" s="232"/>
      <c r="D42" s="232"/>
      <c r="E42" s="233"/>
      <c r="F42" s="110">
        <f>SUMIF(A39:A41,"=1",F39:F41)</f>
        <v>0</v>
      </c>
      <c r="G42" s="111">
        <f>SUMIF(A39:A41,"=1",G39:G41)</f>
        <v>0</v>
      </c>
      <c r="H42" s="111">
        <f>SUMIF(A39:A41,"=1",H39:H41)</f>
        <v>0</v>
      </c>
      <c r="I42" s="111">
        <f>SUMIF(A39:A41,"=1",I39:I41)</f>
        <v>0</v>
      </c>
      <c r="J42" s="112">
        <f>SUMIF(A39:A41,"=1",J39:J41)</f>
        <v>0</v>
      </c>
    </row>
    <row r="46" spans="1:10" ht="15.75" x14ac:dyDescent="0.25">
      <c r="B46" s="121" t="s">
        <v>51</v>
      </c>
    </row>
    <row r="48" spans="1:10" ht="25.5" customHeight="1" x14ac:dyDescent="0.2">
      <c r="A48" s="123"/>
      <c r="B48" s="126" t="s">
        <v>17</v>
      </c>
      <c r="C48" s="126" t="s">
        <v>5</v>
      </c>
      <c r="D48" s="127"/>
      <c r="E48" s="127"/>
      <c r="F48" s="128" t="s">
        <v>52</v>
      </c>
      <c r="G48" s="128"/>
      <c r="H48" s="128"/>
      <c r="I48" s="128" t="s">
        <v>30</v>
      </c>
      <c r="J48" s="128" t="s">
        <v>0</v>
      </c>
    </row>
    <row r="49" spans="1:10" ht="36.75" customHeight="1" x14ac:dyDescent="0.2">
      <c r="A49" s="124"/>
      <c r="B49" s="129" t="s">
        <v>53</v>
      </c>
      <c r="C49" s="234" t="s">
        <v>54</v>
      </c>
      <c r="D49" s="235"/>
      <c r="E49" s="235"/>
      <c r="F49" s="137" t="s">
        <v>26</v>
      </c>
      <c r="G49" s="130"/>
      <c r="H49" s="130"/>
      <c r="I49" s="130">
        <f>'01 R216647641 Pol'!G8</f>
        <v>0</v>
      </c>
      <c r="J49" s="135" t="str">
        <f>IF(I60=0,"",I49/I60*100)</f>
        <v/>
      </c>
    </row>
    <row r="50" spans="1:10" ht="36.75" customHeight="1" x14ac:dyDescent="0.2">
      <c r="A50" s="124"/>
      <c r="B50" s="129" t="s">
        <v>55</v>
      </c>
      <c r="C50" s="234" t="s">
        <v>56</v>
      </c>
      <c r="D50" s="235"/>
      <c r="E50" s="235"/>
      <c r="F50" s="137" t="s">
        <v>26</v>
      </c>
      <c r="G50" s="130"/>
      <c r="H50" s="130"/>
      <c r="I50" s="130">
        <f>'01 R216647641 Pol'!G22</f>
        <v>0</v>
      </c>
      <c r="J50" s="135" t="str">
        <f>IF(I60=0,"",I50/I60*100)</f>
        <v/>
      </c>
    </row>
    <row r="51" spans="1:10" ht="36.75" customHeight="1" x14ac:dyDescent="0.2">
      <c r="A51" s="124"/>
      <c r="B51" s="129" t="s">
        <v>57</v>
      </c>
      <c r="C51" s="234" t="s">
        <v>58</v>
      </c>
      <c r="D51" s="235"/>
      <c r="E51" s="235"/>
      <c r="F51" s="137" t="s">
        <v>26</v>
      </c>
      <c r="G51" s="130"/>
      <c r="H51" s="130"/>
      <c r="I51" s="130">
        <f>'01 R216647641 Pol'!G26</f>
        <v>0</v>
      </c>
      <c r="J51" s="135" t="str">
        <f>IF(I60=0,"",I51/I60*100)</f>
        <v/>
      </c>
    </row>
    <row r="52" spans="1:10" ht="36.75" customHeight="1" x14ac:dyDescent="0.2">
      <c r="A52" s="124"/>
      <c r="B52" s="129" t="s">
        <v>59</v>
      </c>
      <c r="C52" s="234" t="s">
        <v>60</v>
      </c>
      <c r="D52" s="235"/>
      <c r="E52" s="235"/>
      <c r="F52" s="137" t="s">
        <v>26</v>
      </c>
      <c r="G52" s="130"/>
      <c r="H52" s="130"/>
      <c r="I52" s="130">
        <f>'01 R216647641 Pol'!G28</f>
        <v>0</v>
      </c>
      <c r="J52" s="135" t="str">
        <f>IF(I60=0,"",I52/I60*100)</f>
        <v/>
      </c>
    </row>
    <row r="53" spans="1:10" ht="36.75" customHeight="1" x14ac:dyDescent="0.2">
      <c r="A53" s="124"/>
      <c r="B53" s="129" t="s">
        <v>61</v>
      </c>
      <c r="C53" s="234" t="s">
        <v>62</v>
      </c>
      <c r="D53" s="235"/>
      <c r="E53" s="235"/>
      <c r="F53" s="137" t="s">
        <v>27</v>
      </c>
      <c r="G53" s="130"/>
      <c r="H53" s="130"/>
      <c r="I53" s="130">
        <f>'01 R216647641 Pol'!G30</f>
        <v>0</v>
      </c>
      <c r="J53" s="135" t="str">
        <f>IF(I60=0,"",I53/I60*100)</f>
        <v/>
      </c>
    </row>
    <row r="54" spans="1:10" ht="36.75" customHeight="1" x14ac:dyDescent="0.2">
      <c r="A54" s="124"/>
      <c r="B54" s="129" t="s">
        <v>63</v>
      </c>
      <c r="C54" s="234" t="s">
        <v>64</v>
      </c>
      <c r="D54" s="235"/>
      <c r="E54" s="235"/>
      <c r="F54" s="137" t="s">
        <v>27</v>
      </c>
      <c r="G54" s="130"/>
      <c r="H54" s="130"/>
      <c r="I54" s="130">
        <f>'01 R216647641 Pol'!G47</f>
        <v>0</v>
      </c>
      <c r="J54" s="135" t="str">
        <f>IF(I60=0,"",I54/I60*100)</f>
        <v/>
      </c>
    </row>
    <row r="55" spans="1:10" ht="36.75" customHeight="1" x14ac:dyDescent="0.2">
      <c r="A55" s="124"/>
      <c r="B55" s="129" t="s">
        <v>65</v>
      </c>
      <c r="C55" s="234" t="s">
        <v>66</v>
      </c>
      <c r="D55" s="235"/>
      <c r="E55" s="235"/>
      <c r="F55" s="137" t="s">
        <v>27</v>
      </c>
      <c r="G55" s="130"/>
      <c r="H55" s="130"/>
      <c r="I55" s="130">
        <f>'01 R216647641 Pol'!G78</f>
        <v>0</v>
      </c>
      <c r="J55" s="135" t="str">
        <f>IF(I60=0,"",I55/I60*100)</f>
        <v/>
      </c>
    </row>
    <row r="56" spans="1:10" ht="36.75" customHeight="1" x14ac:dyDescent="0.2">
      <c r="A56" s="124"/>
      <c r="B56" s="129" t="s">
        <v>67</v>
      </c>
      <c r="C56" s="234" t="s">
        <v>68</v>
      </c>
      <c r="D56" s="235"/>
      <c r="E56" s="235"/>
      <c r="F56" s="137" t="s">
        <v>27</v>
      </c>
      <c r="G56" s="130"/>
      <c r="H56" s="130"/>
      <c r="I56" s="130">
        <f>'01 R216647641 Pol'!G82</f>
        <v>0</v>
      </c>
      <c r="J56" s="135" t="str">
        <f>IF(I60=0,"",I56/I60*100)</f>
        <v/>
      </c>
    </row>
    <row r="57" spans="1:10" ht="36.75" customHeight="1" x14ac:dyDescent="0.2">
      <c r="A57" s="124"/>
      <c r="B57" s="129" t="s">
        <v>69</v>
      </c>
      <c r="C57" s="234" t="s">
        <v>70</v>
      </c>
      <c r="D57" s="235"/>
      <c r="E57" s="235"/>
      <c r="F57" s="137" t="s">
        <v>27</v>
      </c>
      <c r="G57" s="130"/>
      <c r="H57" s="130"/>
      <c r="I57" s="130">
        <f>'01 R216647641 Pol'!G91</f>
        <v>0</v>
      </c>
      <c r="J57" s="135" t="str">
        <f>IF(I60=0,"",I57/I60*100)</f>
        <v/>
      </c>
    </row>
    <row r="58" spans="1:10" ht="36.75" customHeight="1" x14ac:dyDescent="0.2">
      <c r="A58" s="124"/>
      <c r="B58" s="129" t="s">
        <v>71</v>
      </c>
      <c r="C58" s="234" t="s">
        <v>72</v>
      </c>
      <c r="D58" s="235"/>
      <c r="E58" s="235"/>
      <c r="F58" s="137" t="s">
        <v>73</v>
      </c>
      <c r="G58" s="130"/>
      <c r="H58" s="130"/>
      <c r="I58" s="130">
        <f>'01 R216647641 Pol'!G86</f>
        <v>0</v>
      </c>
      <c r="J58" s="135" t="str">
        <f>IF(I60=0,"",I58/I60*100)</f>
        <v/>
      </c>
    </row>
    <row r="59" spans="1:10" ht="36.75" customHeight="1" x14ac:dyDescent="0.2">
      <c r="A59" s="124"/>
      <c r="B59" s="129" t="s">
        <v>73</v>
      </c>
      <c r="C59" s="234" t="s">
        <v>28</v>
      </c>
      <c r="D59" s="235"/>
      <c r="E59" s="235"/>
      <c r="F59" s="137" t="s">
        <v>73</v>
      </c>
      <c r="G59" s="130"/>
      <c r="H59" s="130"/>
      <c r="I59" s="130">
        <f>'01 R216647641 Pol'!G93</f>
        <v>0</v>
      </c>
      <c r="J59" s="135" t="str">
        <f>IF(I60=0,"",I59/I60*100)</f>
        <v/>
      </c>
    </row>
    <row r="60" spans="1:10" ht="25.5" customHeight="1" x14ac:dyDescent="0.2">
      <c r="A60" s="125"/>
      <c r="B60" s="131" t="s">
        <v>1</v>
      </c>
      <c r="C60" s="132"/>
      <c r="D60" s="133"/>
      <c r="E60" s="133"/>
      <c r="F60" s="138"/>
      <c r="G60" s="134"/>
      <c r="H60" s="134"/>
      <c r="I60" s="134">
        <f>SUM(I49:I59)</f>
        <v>0</v>
      </c>
      <c r="J60" s="136">
        <f>SUM(J49:J59)</f>
        <v>0</v>
      </c>
    </row>
    <row r="61" spans="1:10" x14ac:dyDescent="0.2">
      <c r="F61" s="87"/>
      <c r="G61" s="87"/>
      <c r="H61" s="87"/>
      <c r="I61" s="87"/>
      <c r="J61" s="88"/>
    </row>
    <row r="62" spans="1:10" x14ac:dyDescent="0.2">
      <c r="F62" s="87"/>
      <c r="G62" s="87"/>
      <c r="H62" s="87"/>
      <c r="I62" s="87"/>
      <c r="J62" s="88"/>
    </row>
    <row r="63" spans="1:10" x14ac:dyDescent="0.2">
      <c r="F63" s="87"/>
      <c r="G63" s="87"/>
      <c r="H63" s="87"/>
      <c r="I63" s="87"/>
      <c r="J63" s="8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6" t="s">
        <v>6</v>
      </c>
      <c r="B1" s="236"/>
      <c r="C1" s="237"/>
      <c r="D1" s="236"/>
      <c r="E1" s="236"/>
      <c r="F1" s="236"/>
      <c r="G1" s="236"/>
    </row>
    <row r="2" spans="1:7" ht="24.95" customHeight="1" x14ac:dyDescent="0.2">
      <c r="A2" s="50" t="s">
        <v>7</v>
      </c>
      <c r="B2" s="49"/>
      <c r="C2" s="238"/>
      <c r="D2" s="238"/>
      <c r="E2" s="238"/>
      <c r="F2" s="238"/>
      <c r="G2" s="239"/>
    </row>
    <row r="3" spans="1:7" ht="24.95" customHeight="1" x14ac:dyDescent="0.2">
      <c r="A3" s="50" t="s">
        <v>8</v>
      </c>
      <c r="B3" s="49"/>
      <c r="C3" s="238"/>
      <c r="D3" s="238"/>
      <c r="E3" s="238"/>
      <c r="F3" s="238"/>
      <c r="G3" s="239"/>
    </row>
    <row r="4" spans="1:7" ht="24.95" customHeight="1" x14ac:dyDescent="0.2">
      <c r="A4" s="50" t="s">
        <v>9</v>
      </c>
      <c r="B4" s="49"/>
      <c r="C4" s="238"/>
      <c r="D4" s="238"/>
      <c r="E4" s="238"/>
      <c r="F4" s="238"/>
      <c r="G4" s="23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B27" sqref="B27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9.140625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2" t="s">
        <v>284</v>
      </c>
      <c r="B1" s="252"/>
      <c r="C1" s="252"/>
      <c r="D1" s="252"/>
      <c r="E1" s="252"/>
      <c r="F1" s="252"/>
      <c r="G1" s="252"/>
      <c r="AG1" t="s">
        <v>75</v>
      </c>
    </row>
    <row r="2" spans="1:60" ht="24.95" customHeight="1" x14ac:dyDescent="0.2">
      <c r="A2" s="140" t="s">
        <v>7</v>
      </c>
      <c r="B2" s="49" t="s">
        <v>46</v>
      </c>
      <c r="C2" s="253" t="s">
        <v>47</v>
      </c>
      <c r="D2" s="254"/>
      <c r="E2" s="254"/>
      <c r="F2" s="254"/>
      <c r="G2" s="255"/>
      <c r="AG2" t="s">
        <v>76</v>
      </c>
    </row>
    <row r="3" spans="1:60" ht="24.95" customHeight="1" x14ac:dyDescent="0.2">
      <c r="A3" s="140" t="s">
        <v>8</v>
      </c>
      <c r="B3" s="49" t="s">
        <v>44</v>
      </c>
      <c r="C3" s="253" t="s">
        <v>43</v>
      </c>
      <c r="D3" s="254"/>
      <c r="E3" s="254"/>
      <c r="F3" s="254"/>
      <c r="G3" s="255"/>
      <c r="AC3" s="122" t="s">
        <v>76</v>
      </c>
      <c r="AG3" t="s">
        <v>77</v>
      </c>
    </row>
    <row r="4" spans="1:60" ht="24.95" customHeight="1" x14ac:dyDescent="0.2">
      <c r="A4" s="141" t="s">
        <v>9</v>
      </c>
      <c r="B4" s="142" t="s">
        <v>42</v>
      </c>
      <c r="C4" s="256" t="s">
        <v>43</v>
      </c>
      <c r="D4" s="257"/>
      <c r="E4" s="257"/>
      <c r="F4" s="257"/>
      <c r="G4" s="258"/>
      <c r="AG4" t="s">
        <v>78</v>
      </c>
    </row>
    <row r="5" spans="1:60" x14ac:dyDescent="0.2">
      <c r="D5" s="10"/>
    </row>
    <row r="6" spans="1:60" ht="38.25" x14ac:dyDescent="0.2">
      <c r="A6" s="144" t="s">
        <v>79</v>
      </c>
      <c r="B6" s="146" t="s">
        <v>80</v>
      </c>
      <c r="C6" s="146" t="s">
        <v>81</v>
      </c>
      <c r="D6" s="145" t="s">
        <v>82</v>
      </c>
      <c r="E6" s="144" t="s">
        <v>83</v>
      </c>
      <c r="F6" s="143" t="s">
        <v>84</v>
      </c>
      <c r="G6" s="144" t="s">
        <v>30</v>
      </c>
      <c r="H6" s="147" t="s">
        <v>31</v>
      </c>
      <c r="I6" s="147" t="s">
        <v>85</v>
      </c>
      <c r="J6" s="147" t="s">
        <v>32</v>
      </c>
      <c r="K6" s="147" t="s">
        <v>86</v>
      </c>
      <c r="L6" s="147" t="s">
        <v>87</v>
      </c>
      <c r="M6" s="147" t="s">
        <v>88</v>
      </c>
      <c r="N6" s="147" t="s">
        <v>89</v>
      </c>
      <c r="O6" s="147" t="s">
        <v>90</v>
      </c>
      <c r="P6" s="147" t="s">
        <v>91</v>
      </c>
      <c r="Q6" s="147" t="s">
        <v>92</v>
      </c>
      <c r="R6" s="147" t="s">
        <v>93</v>
      </c>
      <c r="S6" s="147" t="s">
        <v>94</v>
      </c>
      <c r="T6" s="147" t="s">
        <v>95</v>
      </c>
      <c r="U6" s="147" t="s">
        <v>96</v>
      </c>
      <c r="V6" s="147" t="s">
        <v>97</v>
      </c>
      <c r="W6" s="147" t="s">
        <v>98</v>
      </c>
      <c r="X6" s="147" t="s">
        <v>99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58" t="s">
        <v>100</v>
      </c>
      <c r="B8" s="159" t="s">
        <v>53</v>
      </c>
      <c r="C8" s="177" t="s">
        <v>54</v>
      </c>
      <c r="D8" s="160"/>
      <c r="E8" s="161"/>
      <c r="F8" s="162"/>
      <c r="G8" s="163">
        <f>SUMIF(AG9:AG21,"&lt;&gt;NOR",G9:G21)</f>
        <v>0</v>
      </c>
      <c r="H8" s="157"/>
      <c r="I8" s="157">
        <f>SUM(I9:I21)</f>
        <v>0</v>
      </c>
      <c r="J8" s="157"/>
      <c r="K8" s="157">
        <f>SUM(K9:K21)</f>
        <v>0</v>
      </c>
      <c r="L8" s="157"/>
      <c r="M8" s="157">
        <f>SUM(M9:M21)</f>
        <v>0</v>
      </c>
      <c r="N8" s="157"/>
      <c r="O8" s="157">
        <f>SUM(O9:O21)</f>
        <v>0</v>
      </c>
      <c r="P8" s="157"/>
      <c r="Q8" s="157">
        <f>SUM(Q9:Q21)</f>
        <v>0</v>
      </c>
      <c r="R8" s="157"/>
      <c r="S8" s="157"/>
      <c r="T8" s="157"/>
      <c r="U8" s="157"/>
      <c r="V8" s="157">
        <f>SUM(V9:V21)</f>
        <v>0</v>
      </c>
      <c r="W8" s="157"/>
      <c r="X8" s="157"/>
      <c r="AG8" t="s">
        <v>101</v>
      </c>
    </row>
    <row r="9" spans="1:60" outlineLevel="1" x14ac:dyDescent="0.2">
      <c r="A9" s="170">
        <v>1</v>
      </c>
      <c r="B9" s="171"/>
      <c r="C9" s="178" t="s">
        <v>102</v>
      </c>
      <c r="D9" s="172" t="s">
        <v>103</v>
      </c>
      <c r="E9" s="173">
        <v>1</v>
      </c>
      <c r="F9" s="174"/>
      <c r="G9" s="175">
        <f t="shared" ref="G9:G21" si="0">ROUND(E9*F9,2)</f>
        <v>0</v>
      </c>
      <c r="H9" s="156"/>
      <c r="I9" s="155">
        <f t="shared" ref="I9:I21" si="1">ROUND(E9*H9,2)</f>
        <v>0</v>
      </c>
      <c r="J9" s="156">
        <v>0</v>
      </c>
      <c r="K9" s="155">
        <f t="shared" ref="K9:K21" si="2">ROUND(E9*J9,2)</f>
        <v>0</v>
      </c>
      <c r="L9" s="155">
        <v>21</v>
      </c>
      <c r="M9" s="155">
        <f t="shared" ref="M9:M21" si="3">G9*(1+L9/100)</f>
        <v>0</v>
      </c>
      <c r="N9" s="155">
        <v>0</v>
      </c>
      <c r="O9" s="155">
        <f t="shared" ref="O9:O21" si="4">ROUND(E9*N9,2)</f>
        <v>0</v>
      </c>
      <c r="P9" s="155">
        <v>0</v>
      </c>
      <c r="Q9" s="155">
        <f t="shared" ref="Q9:Q21" si="5">ROUND(E9*P9,2)</f>
        <v>0</v>
      </c>
      <c r="R9" s="155"/>
      <c r="S9" s="155" t="s">
        <v>104</v>
      </c>
      <c r="T9" s="155" t="s">
        <v>105</v>
      </c>
      <c r="U9" s="155">
        <v>0</v>
      </c>
      <c r="V9" s="155">
        <f t="shared" ref="V9:V21" si="6">ROUND(E9*U9,2)</f>
        <v>0</v>
      </c>
      <c r="W9" s="155"/>
      <c r="X9" s="155" t="s">
        <v>106</v>
      </c>
      <c r="Y9" s="148"/>
      <c r="Z9" s="148"/>
      <c r="AA9" s="148"/>
      <c r="AB9" s="148"/>
      <c r="AC9" s="148"/>
      <c r="AD9" s="148"/>
      <c r="AE9" s="148"/>
      <c r="AF9" s="148"/>
      <c r="AG9" s="148" t="s">
        <v>107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70">
        <v>2</v>
      </c>
      <c r="B10" s="171"/>
      <c r="C10" s="178" t="s">
        <v>108</v>
      </c>
      <c r="D10" s="172" t="s">
        <v>103</v>
      </c>
      <c r="E10" s="173">
        <v>3</v>
      </c>
      <c r="F10" s="174"/>
      <c r="G10" s="175">
        <f t="shared" si="0"/>
        <v>0</v>
      </c>
      <c r="H10" s="156"/>
      <c r="I10" s="155">
        <f t="shared" si="1"/>
        <v>0</v>
      </c>
      <c r="J10" s="156">
        <v>0</v>
      </c>
      <c r="K10" s="155">
        <f t="shared" si="2"/>
        <v>0</v>
      </c>
      <c r="L10" s="155">
        <v>21</v>
      </c>
      <c r="M10" s="155">
        <f t="shared" si="3"/>
        <v>0</v>
      </c>
      <c r="N10" s="155">
        <v>0</v>
      </c>
      <c r="O10" s="155">
        <f t="shared" si="4"/>
        <v>0</v>
      </c>
      <c r="P10" s="155">
        <v>0</v>
      </c>
      <c r="Q10" s="155">
        <f t="shared" si="5"/>
        <v>0</v>
      </c>
      <c r="R10" s="155"/>
      <c r="S10" s="155" t="s">
        <v>104</v>
      </c>
      <c r="T10" s="155" t="s">
        <v>105</v>
      </c>
      <c r="U10" s="155">
        <v>0</v>
      </c>
      <c r="V10" s="155">
        <f t="shared" si="6"/>
        <v>0</v>
      </c>
      <c r="W10" s="155"/>
      <c r="X10" s="155" t="s">
        <v>106</v>
      </c>
      <c r="Y10" s="148"/>
      <c r="Z10" s="148"/>
      <c r="AA10" s="148"/>
      <c r="AB10" s="148"/>
      <c r="AC10" s="148"/>
      <c r="AD10" s="148"/>
      <c r="AE10" s="148"/>
      <c r="AF10" s="148"/>
      <c r="AG10" s="148" t="s">
        <v>107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70">
        <v>3</v>
      </c>
      <c r="B11" s="171"/>
      <c r="C11" s="178" t="s">
        <v>109</v>
      </c>
      <c r="D11" s="172" t="s">
        <v>103</v>
      </c>
      <c r="E11" s="173">
        <v>2</v>
      </c>
      <c r="F11" s="174"/>
      <c r="G11" s="175">
        <f t="shared" si="0"/>
        <v>0</v>
      </c>
      <c r="H11" s="156"/>
      <c r="I11" s="155">
        <f t="shared" si="1"/>
        <v>0</v>
      </c>
      <c r="J11" s="156">
        <v>0</v>
      </c>
      <c r="K11" s="155">
        <f t="shared" si="2"/>
        <v>0</v>
      </c>
      <c r="L11" s="155">
        <v>21</v>
      </c>
      <c r="M11" s="155">
        <f t="shared" si="3"/>
        <v>0</v>
      </c>
      <c r="N11" s="155">
        <v>0</v>
      </c>
      <c r="O11" s="155">
        <f t="shared" si="4"/>
        <v>0</v>
      </c>
      <c r="P11" s="155">
        <v>0</v>
      </c>
      <c r="Q11" s="155">
        <f t="shared" si="5"/>
        <v>0</v>
      </c>
      <c r="R11" s="155"/>
      <c r="S11" s="155" t="s">
        <v>104</v>
      </c>
      <c r="T11" s="155" t="s">
        <v>105</v>
      </c>
      <c r="U11" s="155">
        <v>0</v>
      </c>
      <c r="V11" s="155">
        <f t="shared" si="6"/>
        <v>0</v>
      </c>
      <c r="W11" s="155"/>
      <c r="X11" s="155" t="s">
        <v>106</v>
      </c>
      <c r="Y11" s="148"/>
      <c r="Z11" s="148"/>
      <c r="AA11" s="148"/>
      <c r="AB11" s="148"/>
      <c r="AC11" s="148"/>
      <c r="AD11" s="148"/>
      <c r="AE11" s="148"/>
      <c r="AF11" s="148"/>
      <c r="AG11" s="148" t="s">
        <v>107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70">
        <v>4</v>
      </c>
      <c r="B12" s="171"/>
      <c r="C12" s="178" t="s">
        <v>110</v>
      </c>
      <c r="D12" s="172" t="s">
        <v>103</v>
      </c>
      <c r="E12" s="173">
        <v>3</v>
      </c>
      <c r="F12" s="174"/>
      <c r="G12" s="175">
        <f t="shared" si="0"/>
        <v>0</v>
      </c>
      <c r="H12" s="156"/>
      <c r="I12" s="155">
        <f t="shared" si="1"/>
        <v>0</v>
      </c>
      <c r="J12" s="156">
        <v>0</v>
      </c>
      <c r="K12" s="155">
        <f t="shared" si="2"/>
        <v>0</v>
      </c>
      <c r="L12" s="155">
        <v>21</v>
      </c>
      <c r="M12" s="155">
        <f t="shared" si="3"/>
        <v>0</v>
      </c>
      <c r="N12" s="155">
        <v>0</v>
      </c>
      <c r="O12" s="155">
        <f t="shared" si="4"/>
        <v>0</v>
      </c>
      <c r="P12" s="155">
        <v>0</v>
      </c>
      <c r="Q12" s="155">
        <f t="shared" si="5"/>
        <v>0</v>
      </c>
      <c r="R12" s="155"/>
      <c r="S12" s="155" t="s">
        <v>104</v>
      </c>
      <c r="T12" s="155" t="s">
        <v>105</v>
      </c>
      <c r="U12" s="155">
        <v>0</v>
      </c>
      <c r="V12" s="155">
        <f t="shared" si="6"/>
        <v>0</v>
      </c>
      <c r="W12" s="155"/>
      <c r="X12" s="155" t="s">
        <v>106</v>
      </c>
      <c r="Y12" s="148"/>
      <c r="Z12" s="148"/>
      <c r="AA12" s="148"/>
      <c r="AB12" s="148"/>
      <c r="AC12" s="148"/>
      <c r="AD12" s="148"/>
      <c r="AE12" s="148"/>
      <c r="AF12" s="148"/>
      <c r="AG12" s="148" t="s">
        <v>107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70">
        <v>5</v>
      </c>
      <c r="B13" s="171"/>
      <c r="C13" s="178" t="s">
        <v>111</v>
      </c>
      <c r="D13" s="172" t="s">
        <v>103</v>
      </c>
      <c r="E13" s="173">
        <v>1</v>
      </c>
      <c r="F13" s="174"/>
      <c r="G13" s="175">
        <f t="shared" si="0"/>
        <v>0</v>
      </c>
      <c r="H13" s="156"/>
      <c r="I13" s="155">
        <f t="shared" si="1"/>
        <v>0</v>
      </c>
      <c r="J13" s="156">
        <v>0</v>
      </c>
      <c r="K13" s="155">
        <f t="shared" si="2"/>
        <v>0</v>
      </c>
      <c r="L13" s="155">
        <v>21</v>
      </c>
      <c r="M13" s="155">
        <f t="shared" si="3"/>
        <v>0</v>
      </c>
      <c r="N13" s="155">
        <v>0</v>
      </c>
      <c r="O13" s="155">
        <f t="shared" si="4"/>
        <v>0</v>
      </c>
      <c r="P13" s="155">
        <v>0</v>
      </c>
      <c r="Q13" s="155">
        <f t="shared" si="5"/>
        <v>0</v>
      </c>
      <c r="R13" s="155"/>
      <c r="S13" s="155" t="s">
        <v>104</v>
      </c>
      <c r="T13" s="155" t="s">
        <v>105</v>
      </c>
      <c r="U13" s="155">
        <v>0</v>
      </c>
      <c r="V13" s="155">
        <f t="shared" si="6"/>
        <v>0</v>
      </c>
      <c r="W13" s="155"/>
      <c r="X13" s="155" t="s">
        <v>106</v>
      </c>
      <c r="Y13" s="148"/>
      <c r="Z13" s="148"/>
      <c r="AA13" s="148"/>
      <c r="AB13" s="148"/>
      <c r="AC13" s="148"/>
      <c r="AD13" s="148"/>
      <c r="AE13" s="148"/>
      <c r="AF13" s="148"/>
      <c r="AG13" s="148" t="s">
        <v>107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70">
        <v>6</v>
      </c>
      <c r="B14" s="171"/>
      <c r="C14" s="178" t="s">
        <v>112</v>
      </c>
      <c r="D14" s="172" t="s">
        <v>103</v>
      </c>
      <c r="E14" s="173">
        <v>1</v>
      </c>
      <c r="F14" s="174"/>
      <c r="G14" s="175">
        <f t="shared" si="0"/>
        <v>0</v>
      </c>
      <c r="H14" s="156"/>
      <c r="I14" s="155">
        <f t="shared" si="1"/>
        <v>0</v>
      </c>
      <c r="J14" s="156">
        <v>0</v>
      </c>
      <c r="K14" s="155">
        <f t="shared" si="2"/>
        <v>0</v>
      </c>
      <c r="L14" s="155">
        <v>21</v>
      </c>
      <c r="M14" s="155">
        <f t="shared" si="3"/>
        <v>0</v>
      </c>
      <c r="N14" s="155">
        <v>0</v>
      </c>
      <c r="O14" s="155">
        <f t="shared" si="4"/>
        <v>0</v>
      </c>
      <c r="P14" s="155">
        <v>0</v>
      </c>
      <c r="Q14" s="155">
        <f t="shared" si="5"/>
        <v>0</v>
      </c>
      <c r="R14" s="155"/>
      <c r="S14" s="155" t="s">
        <v>104</v>
      </c>
      <c r="T14" s="155" t="s">
        <v>105</v>
      </c>
      <c r="U14" s="155">
        <v>0</v>
      </c>
      <c r="V14" s="155">
        <f t="shared" si="6"/>
        <v>0</v>
      </c>
      <c r="W14" s="155"/>
      <c r="X14" s="155" t="s">
        <v>106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107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70">
        <v>7</v>
      </c>
      <c r="B15" s="171"/>
      <c r="C15" s="178" t="s">
        <v>113</v>
      </c>
      <c r="D15" s="172" t="s">
        <v>103</v>
      </c>
      <c r="E15" s="173">
        <v>2</v>
      </c>
      <c r="F15" s="174"/>
      <c r="G15" s="175">
        <f t="shared" si="0"/>
        <v>0</v>
      </c>
      <c r="H15" s="156"/>
      <c r="I15" s="155">
        <f t="shared" si="1"/>
        <v>0</v>
      </c>
      <c r="J15" s="156">
        <v>0</v>
      </c>
      <c r="K15" s="155">
        <f t="shared" si="2"/>
        <v>0</v>
      </c>
      <c r="L15" s="155">
        <v>21</v>
      </c>
      <c r="M15" s="155">
        <f t="shared" si="3"/>
        <v>0</v>
      </c>
      <c r="N15" s="155">
        <v>0</v>
      </c>
      <c r="O15" s="155">
        <f t="shared" si="4"/>
        <v>0</v>
      </c>
      <c r="P15" s="155">
        <v>0</v>
      </c>
      <c r="Q15" s="155">
        <f t="shared" si="5"/>
        <v>0</v>
      </c>
      <c r="R15" s="155"/>
      <c r="S15" s="155" t="s">
        <v>104</v>
      </c>
      <c r="T15" s="155" t="s">
        <v>114</v>
      </c>
      <c r="U15" s="155">
        <v>0</v>
      </c>
      <c r="V15" s="155">
        <f t="shared" si="6"/>
        <v>0</v>
      </c>
      <c r="W15" s="155"/>
      <c r="X15" s="155" t="s">
        <v>106</v>
      </c>
      <c r="Y15" s="148"/>
      <c r="Z15" s="148"/>
      <c r="AA15" s="148"/>
      <c r="AB15" s="148"/>
      <c r="AC15" s="148"/>
      <c r="AD15" s="148"/>
      <c r="AE15" s="148"/>
      <c r="AF15" s="148"/>
      <c r="AG15" s="148" t="s">
        <v>107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70">
        <v>8</v>
      </c>
      <c r="B16" s="171"/>
      <c r="C16" s="178" t="s">
        <v>115</v>
      </c>
      <c r="D16" s="172" t="s">
        <v>103</v>
      </c>
      <c r="E16" s="173">
        <v>2</v>
      </c>
      <c r="F16" s="174"/>
      <c r="G16" s="175">
        <f t="shared" si="0"/>
        <v>0</v>
      </c>
      <c r="H16" s="156"/>
      <c r="I16" s="155">
        <f t="shared" si="1"/>
        <v>0</v>
      </c>
      <c r="J16" s="156">
        <v>0</v>
      </c>
      <c r="K16" s="155">
        <f t="shared" si="2"/>
        <v>0</v>
      </c>
      <c r="L16" s="155">
        <v>21</v>
      </c>
      <c r="M16" s="155">
        <f t="shared" si="3"/>
        <v>0</v>
      </c>
      <c r="N16" s="155">
        <v>0</v>
      </c>
      <c r="O16" s="155">
        <f t="shared" si="4"/>
        <v>0</v>
      </c>
      <c r="P16" s="155">
        <v>0</v>
      </c>
      <c r="Q16" s="155">
        <f t="shared" si="5"/>
        <v>0</v>
      </c>
      <c r="R16" s="155"/>
      <c r="S16" s="155" t="s">
        <v>104</v>
      </c>
      <c r="T16" s="155" t="s">
        <v>105</v>
      </c>
      <c r="U16" s="155">
        <v>0</v>
      </c>
      <c r="V16" s="155">
        <f t="shared" si="6"/>
        <v>0</v>
      </c>
      <c r="W16" s="155"/>
      <c r="X16" s="155" t="s">
        <v>106</v>
      </c>
      <c r="Y16" s="148"/>
      <c r="Z16" s="148"/>
      <c r="AA16" s="148"/>
      <c r="AB16" s="148"/>
      <c r="AC16" s="148"/>
      <c r="AD16" s="148"/>
      <c r="AE16" s="148"/>
      <c r="AF16" s="148"/>
      <c r="AG16" s="148" t="s">
        <v>107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70">
        <v>9</v>
      </c>
      <c r="B17" s="171"/>
      <c r="C17" s="178" t="s">
        <v>116</v>
      </c>
      <c r="D17" s="172" t="s">
        <v>103</v>
      </c>
      <c r="E17" s="173">
        <v>1</v>
      </c>
      <c r="F17" s="174"/>
      <c r="G17" s="175">
        <f t="shared" si="0"/>
        <v>0</v>
      </c>
      <c r="H17" s="156"/>
      <c r="I17" s="155">
        <f t="shared" si="1"/>
        <v>0</v>
      </c>
      <c r="J17" s="156">
        <v>0</v>
      </c>
      <c r="K17" s="155">
        <f t="shared" si="2"/>
        <v>0</v>
      </c>
      <c r="L17" s="155">
        <v>21</v>
      </c>
      <c r="M17" s="155">
        <f t="shared" si="3"/>
        <v>0</v>
      </c>
      <c r="N17" s="155">
        <v>0</v>
      </c>
      <c r="O17" s="155">
        <f t="shared" si="4"/>
        <v>0</v>
      </c>
      <c r="P17" s="155">
        <v>0</v>
      </c>
      <c r="Q17" s="155">
        <f t="shared" si="5"/>
        <v>0</v>
      </c>
      <c r="R17" s="155"/>
      <c r="S17" s="155" t="s">
        <v>104</v>
      </c>
      <c r="T17" s="155" t="s">
        <v>105</v>
      </c>
      <c r="U17" s="155">
        <v>0</v>
      </c>
      <c r="V17" s="155">
        <f t="shared" si="6"/>
        <v>0</v>
      </c>
      <c r="W17" s="155"/>
      <c r="X17" s="155" t="s">
        <v>106</v>
      </c>
      <c r="Y17" s="148"/>
      <c r="Z17" s="148"/>
      <c r="AA17" s="148"/>
      <c r="AB17" s="148"/>
      <c r="AC17" s="148"/>
      <c r="AD17" s="148"/>
      <c r="AE17" s="148"/>
      <c r="AF17" s="148"/>
      <c r="AG17" s="148" t="s">
        <v>107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ht="22.5" outlineLevel="1" x14ac:dyDescent="0.2">
      <c r="A18" s="170">
        <v>10</v>
      </c>
      <c r="B18" s="171"/>
      <c r="C18" s="178" t="s">
        <v>117</v>
      </c>
      <c r="D18" s="172" t="s">
        <v>103</v>
      </c>
      <c r="E18" s="173">
        <v>1</v>
      </c>
      <c r="F18" s="174"/>
      <c r="G18" s="175">
        <f t="shared" si="0"/>
        <v>0</v>
      </c>
      <c r="H18" s="156"/>
      <c r="I18" s="155">
        <f t="shared" si="1"/>
        <v>0</v>
      </c>
      <c r="J18" s="156">
        <v>0</v>
      </c>
      <c r="K18" s="155">
        <f t="shared" si="2"/>
        <v>0</v>
      </c>
      <c r="L18" s="155">
        <v>21</v>
      </c>
      <c r="M18" s="155">
        <f t="shared" si="3"/>
        <v>0</v>
      </c>
      <c r="N18" s="155">
        <v>0</v>
      </c>
      <c r="O18" s="155">
        <f t="shared" si="4"/>
        <v>0</v>
      </c>
      <c r="P18" s="155">
        <v>0</v>
      </c>
      <c r="Q18" s="155">
        <f t="shared" si="5"/>
        <v>0</v>
      </c>
      <c r="R18" s="155"/>
      <c r="S18" s="155" t="s">
        <v>104</v>
      </c>
      <c r="T18" s="155" t="s">
        <v>105</v>
      </c>
      <c r="U18" s="155">
        <v>0</v>
      </c>
      <c r="V18" s="155">
        <f t="shared" si="6"/>
        <v>0</v>
      </c>
      <c r="W18" s="155"/>
      <c r="X18" s="155" t="s">
        <v>106</v>
      </c>
      <c r="Y18" s="148"/>
      <c r="Z18" s="148"/>
      <c r="AA18" s="148"/>
      <c r="AB18" s="148"/>
      <c r="AC18" s="148"/>
      <c r="AD18" s="148"/>
      <c r="AE18" s="148"/>
      <c r="AF18" s="148"/>
      <c r="AG18" s="148" t="s">
        <v>107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70">
        <v>11</v>
      </c>
      <c r="B19" s="171"/>
      <c r="C19" s="178" t="s">
        <v>118</v>
      </c>
      <c r="D19" s="172" t="s">
        <v>103</v>
      </c>
      <c r="E19" s="173">
        <v>1</v>
      </c>
      <c r="F19" s="174"/>
      <c r="G19" s="175">
        <f t="shared" si="0"/>
        <v>0</v>
      </c>
      <c r="H19" s="156"/>
      <c r="I19" s="155">
        <f t="shared" si="1"/>
        <v>0</v>
      </c>
      <c r="J19" s="156">
        <v>0</v>
      </c>
      <c r="K19" s="155">
        <f t="shared" si="2"/>
        <v>0</v>
      </c>
      <c r="L19" s="155">
        <v>21</v>
      </c>
      <c r="M19" s="155">
        <f t="shared" si="3"/>
        <v>0</v>
      </c>
      <c r="N19" s="155">
        <v>0</v>
      </c>
      <c r="O19" s="155">
        <f t="shared" si="4"/>
        <v>0</v>
      </c>
      <c r="P19" s="155">
        <v>0</v>
      </c>
      <c r="Q19" s="155">
        <f t="shared" si="5"/>
        <v>0</v>
      </c>
      <c r="R19" s="155"/>
      <c r="S19" s="155" t="s">
        <v>104</v>
      </c>
      <c r="T19" s="155" t="s">
        <v>105</v>
      </c>
      <c r="U19" s="155">
        <v>0</v>
      </c>
      <c r="V19" s="155">
        <f t="shared" si="6"/>
        <v>0</v>
      </c>
      <c r="W19" s="155"/>
      <c r="X19" s="155" t="s">
        <v>106</v>
      </c>
      <c r="Y19" s="148"/>
      <c r="Z19" s="148"/>
      <c r="AA19" s="148"/>
      <c r="AB19" s="148"/>
      <c r="AC19" s="148"/>
      <c r="AD19" s="148"/>
      <c r="AE19" s="148"/>
      <c r="AF19" s="148"/>
      <c r="AG19" s="148" t="s">
        <v>107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70">
        <v>12</v>
      </c>
      <c r="B20" s="171"/>
      <c r="C20" s="178" t="s">
        <v>119</v>
      </c>
      <c r="D20" s="172" t="s">
        <v>103</v>
      </c>
      <c r="E20" s="173">
        <v>1</v>
      </c>
      <c r="F20" s="174"/>
      <c r="G20" s="175">
        <f t="shared" si="0"/>
        <v>0</v>
      </c>
      <c r="H20" s="156"/>
      <c r="I20" s="155">
        <f t="shared" si="1"/>
        <v>0</v>
      </c>
      <c r="J20" s="156">
        <v>0</v>
      </c>
      <c r="K20" s="155">
        <f t="shared" si="2"/>
        <v>0</v>
      </c>
      <c r="L20" s="155">
        <v>21</v>
      </c>
      <c r="M20" s="155">
        <f t="shared" si="3"/>
        <v>0</v>
      </c>
      <c r="N20" s="155">
        <v>0</v>
      </c>
      <c r="O20" s="155">
        <f t="shared" si="4"/>
        <v>0</v>
      </c>
      <c r="P20" s="155">
        <v>0</v>
      </c>
      <c r="Q20" s="155">
        <f t="shared" si="5"/>
        <v>0</v>
      </c>
      <c r="R20" s="155"/>
      <c r="S20" s="155" t="s">
        <v>104</v>
      </c>
      <c r="T20" s="155" t="s">
        <v>105</v>
      </c>
      <c r="U20" s="155">
        <v>0</v>
      </c>
      <c r="V20" s="155">
        <f t="shared" si="6"/>
        <v>0</v>
      </c>
      <c r="W20" s="155"/>
      <c r="X20" s="155" t="s">
        <v>106</v>
      </c>
      <c r="Y20" s="148"/>
      <c r="Z20" s="148"/>
      <c r="AA20" s="148"/>
      <c r="AB20" s="148"/>
      <c r="AC20" s="148"/>
      <c r="AD20" s="148"/>
      <c r="AE20" s="148"/>
      <c r="AF20" s="148"/>
      <c r="AG20" s="148" t="s">
        <v>107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ht="22.5" outlineLevel="1" x14ac:dyDescent="0.2">
      <c r="A21" s="170">
        <v>13</v>
      </c>
      <c r="B21" s="171"/>
      <c r="C21" s="178" t="s">
        <v>120</v>
      </c>
      <c r="D21" s="172" t="s">
        <v>103</v>
      </c>
      <c r="E21" s="173">
        <v>1</v>
      </c>
      <c r="F21" s="174"/>
      <c r="G21" s="175">
        <f t="shared" si="0"/>
        <v>0</v>
      </c>
      <c r="H21" s="156"/>
      <c r="I21" s="155">
        <f t="shared" si="1"/>
        <v>0</v>
      </c>
      <c r="J21" s="156">
        <v>0</v>
      </c>
      <c r="K21" s="155">
        <f t="shared" si="2"/>
        <v>0</v>
      </c>
      <c r="L21" s="155">
        <v>21</v>
      </c>
      <c r="M21" s="155">
        <f t="shared" si="3"/>
        <v>0</v>
      </c>
      <c r="N21" s="155">
        <v>0</v>
      </c>
      <c r="O21" s="155">
        <f t="shared" si="4"/>
        <v>0</v>
      </c>
      <c r="P21" s="155">
        <v>0</v>
      </c>
      <c r="Q21" s="155">
        <f t="shared" si="5"/>
        <v>0</v>
      </c>
      <c r="R21" s="155"/>
      <c r="S21" s="155" t="s">
        <v>104</v>
      </c>
      <c r="T21" s="155" t="s">
        <v>105</v>
      </c>
      <c r="U21" s="155">
        <v>0</v>
      </c>
      <c r="V21" s="155">
        <f t="shared" si="6"/>
        <v>0</v>
      </c>
      <c r="W21" s="155"/>
      <c r="X21" s="155" t="s">
        <v>106</v>
      </c>
      <c r="Y21" s="148"/>
      <c r="Z21" s="148"/>
      <c r="AA21" s="148"/>
      <c r="AB21" s="148"/>
      <c r="AC21" s="148"/>
      <c r="AD21" s="148"/>
      <c r="AE21" s="148"/>
      <c r="AF21" s="148"/>
      <c r="AG21" s="148" t="s">
        <v>107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x14ac:dyDescent="0.2">
      <c r="A22" s="158" t="s">
        <v>100</v>
      </c>
      <c r="B22" s="159" t="s">
        <v>55</v>
      </c>
      <c r="C22" s="177" t="s">
        <v>56</v>
      </c>
      <c r="D22" s="160"/>
      <c r="E22" s="161"/>
      <c r="F22" s="162"/>
      <c r="G22" s="163">
        <f>SUMIF(AG23:AG25,"&lt;&gt;NOR",G23:G25)</f>
        <v>0</v>
      </c>
      <c r="H22" s="157"/>
      <c r="I22" s="157">
        <f>SUM(I23:I25)</f>
        <v>0</v>
      </c>
      <c r="J22" s="157"/>
      <c r="K22" s="157">
        <f>SUM(K23:K25)</f>
        <v>0</v>
      </c>
      <c r="L22" s="157"/>
      <c r="M22" s="157">
        <f>SUM(M23:M25)</f>
        <v>0</v>
      </c>
      <c r="N22" s="157"/>
      <c r="O22" s="157">
        <f>SUM(O23:O25)</f>
        <v>0</v>
      </c>
      <c r="P22" s="157"/>
      <c r="Q22" s="157">
        <f>SUM(Q23:Q25)</f>
        <v>0</v>
      </c>
      <c r="R22" s="157"/>
      <c r="S22" s="157"/>
      <c r="T22" s="157"/>
      <c r="U22" s="157"/>
      <c r="V22" s="157">
        <f>SUM(V23:V25)</f>
        <v>0</v>
      </c>
      <c r="W22" s="157"/>
      <c r="X22" s="157"/>
      <c r="AG22" t="s">
        <v>101</v>
      </c>
    </row>
    <row r="23" spans="1:60" ht="22.5" outlineLevel="1" x14ac:dyDescent="0.2">
      <c r="A23" s="170">
        <v>14</v>
      </c>
      <c r="B23" s="171"/>
      <c r="C23" s="178" t="s">
        <v>121</v>
      </c>
      <c r="D23" s="172" t="s">
        <v>103</v>
      </c>
      <c r="E23" s="173">
        <v>3</v>
      </c>
      <c r="F23" s="174"/>
      <c r="G23" s="175">
        <f>ROUND(E23*F23,2)</f>
        <v>0</v>
      </c>
      <c r="H23" s="156"/>
      <c r="I23" s="155">
        <f>ROUND(E23*H23,2)</f>
        <v>0</v>
      </c>
      <c r="J23" s="156">
        <v>0</v>
      </c>
      <c r="K23" s="155">
        <f>ROUND(E23*J23,2)</f>
        <v>0</v>
      </c>
      <c r="L23" s="155">
        <v>21</v>
      </c>
      <c r="M23" s="155">
        <f>G23*(1+L23/100)</f>
        <v>0</v>
      </c>
      <c r="N23" s="155">
        <v>0</v>
      </c>
      <c r="O23" s="155">
        <f>ROUND(E23*N23,2)</f>
        <v>0</v>
      </c>
      <c r="P23" s="155">
        <v>0</v>
      </c>
      <c r="Q23" s="155">
        <f>ROUND(E23*P23,2)</f>
        <v>0</v>
      </c>
      <c r="R23" s="155"/>
      <c r="S23" s="155" t="s">
        <v>104</v>
      </c>
      <c r="T23" s="155" t="s">
        <v>105</v>
      </c>
      <c r="U23" s="155">
        <v>0</v>
      </c>
      <c r="V23" s="155">
        <f>ROUND(E23*U23,2)</f>
        <v>0</v>
      </c>
      <c r="W23" s="155"/>
      <c r="X23" s="155" t="s">
        <v>106</v>
      </c>
      <c r="Y23" s="148"/>
      <c r="Z23" s="148"/>
      <c r="AA23" s="148"/>
      <c r="AB23" s="148"/>
      <c r="AC23" s="148"/>
      <c r="AD23" s="148"/>
      <c r="AE23" s="148"/>
      <c r="AF23" s="148"/>
      <c r="AG23" s="148" t="s">
        <v>107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ht="22.5" outlineLevel="1" x14ac:dyDescent="0.2">
      <c r="A24" s="170">
        <v>15</v>
      </c>
      <c r="B24" s="171"/>
      <c r="C24" s="178" t="s">
        <v>122</v>
      </c>
      <c r="D24" s="172" t="s">
        <v>103</v>
      </c>
      <c r="E24" s="173">
        <v>5</v>
      </c>
      <c r="F24" s="174"/>
      <c r="G24" s="175">
        <f>ROUND(E24*F24,2)</f>
        <v>0</v>
      </c>
      <c r="H24" s="156"/>
      <c r="I24" s="155">
        <f>ROUND(E24*H24,2)</f>
        <v>0</v>
      </c>
      <c r="J24" s="156">
        <v>0</v>
      </c>
      <c r="K24" s="155">
        <f>ROUND(E24*J24,2)</f>
        <v>0</v>
      </c>
      <c r="L24" s="155">
        <v>21</v>
      </c>
      <c r="M24" s="155">
        <f>G24*(1+L24/100)</f>
        <v>0</v>
      </c>
      <c r="N24" s="155">
        <v>0</v>
      </c>
      <c r="O24" s="155">
        <f>ROUND(E24*N24,2)</f>
        <v>0</v>
      </c>
      <c r="P24" s="155">
        <v>0</v>
      </c>
      <c r="Q24" s="155">
        <f>ROUND(E24*P24,2)</f>
        <v>0</v>
      </c>
      <c r="R24" s="155"/>
      <c r="S24" s="155" t="s">
        <v>104</v>
      </c>
      <c r="T24" s="155" t="s">
        <v>105</v>
      </c>
      <c r="U24" s="155">
        <v>0</v>
      </c>
      <c r="V24" s="155">
        <f>ROUND(E24*U24,2)</f>
        <v>0</v>
      </c>
      <c r="W24" s="155"/>
      <c r="X24" s="155" t="s">
        <v>106</v>
      </c>
      <c r="Y24" s="148"/>
      <c r="Z24" s="148"/>
      <c r="AA24" s="148"/>
      <c r="AB24" s="148"/>
      <c r="AC24" s="148"/>
      <c r="AD24" s="148"/>
      <c r="AE24" s="148"/>
      <c r="AF24" s="148"/>
      <c r="AG24" s="148" t="s">
        <v>107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70">
        <v>16</v>
      </c>
      <c r="B25" s="171"/>
      <c r="C25" s="178" t="s">
        <v>123</v>
      </c>
      <c r="D25" s="172" t="s">
        <v>103</v>
      </c>
      <c r="E25" s="173">
        <v>3</v>
      </c>
      <c r="F25" s="174"/>
      <c r="G25" s="175">
        <f>ROUND(E25*F25,2)</f>
        <v>0</v>
      </c>
      <c r="H25" s="156"/>
      <c r="I25" s="155">
        <f>ROUND(E25*H25,2)</f>
        <v>0</v>
      </c>
      <c r="J25" s="156">
        <v>0</v>
      </c>
      <c r="K25" s="155">
        <f>ROUND(E25*J25,2)</f>
        <v>0</v>
      </c>
      <c r="L25" s="155">
        <v>21</v>
      </c>
      <c r="M25" s="155">
        <f>G25*(1+L25/100)</f>
        <v>0</v>
      </c>
      <c r="N25" s="155">
        <v>0</v>
      </c>
      <c r="O25" s="155">
        <f>ROUND(E25*N25,2)</f>
        <v>0</v>
      </c>
      <c r="P25" s="155">
        <v>0</v>
      </c>
      <c r="Q25" s="155">
        <f>ROUND(E25*P25,2)</f>
        <v>0</v>
      </c>
      <c r="R25" s="155"/>
      <c r="S25" s="155" t="s">
        <v>104</v>
      </c>
      <c r="T25" s="155" t="s">
        <v>105</v>
      </c>
      <c r="U25" s="155">
        <v>0</v>
      </c>
      <c r="V25" s="155">
        <f>ROUND(E25*U25,2)</f>
        <v>0</v>
      </c>
      <c r="W25" s="155"/>
      <c r="X25" s="155" t="s">
        <v>106</v>
      </c>
      <c r="Y25" s="148"/>
      <c r="Z25" s="148"/>
      <c r="AA25" s="148"/>
      <c r="AB25" s="148"/>
      <c r="AC25" s="148"/>
      <c r="AD25" s="148"/>
      <c r="AE25" s="148"/>
      <c r="AF25" s="148"/>
      <c r="AG25" s="148" t="s">
        <v>107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x14ac:dyDescent="0.2">
      <c r="A26" s="158" t="s">
        <v>100</v>
      </c>
      <c r="B26" s="159" t="s">
        <v>57</v>
      </c>
      <c r="C26" s="177" t="s">
        <v>58</v>
      </c>
      <c r="D26" s="160"/>
      <c r="E26" s="161"/>
      <c r="F26" s="162"/>
      <c r="G26" s="163">
        <f>SUMIF(AG27:AG27,"&lt;&gt;NOR",G27:G27)</f>
        <v>0</v>
      </c>
      <c r="H26" s="157"/>
      <c r="I26" s="157">
        <f>SUM(I27:I27)</f>
        <v>0</v>
      </c>
      <c r="J26" s="157"/>
      <c r="K26" s="157">
        <f>SUM(K27:K27)</f>
        <v>0</v>
      </c>
      <c r="L26" s="157"/>
      <c r="M26" s="157">
        <f>SUM(M27:M27)</f>
        <v>0</v>
      </c>
      <c r="N26" s="157"/>
      <c r="O26" s="157">
        <f>SUM(O27:O27)</f>
        <v>0</v>
      </c>
      <c r="P26" s="157"/>
      <c r="Q26" s="157">
        <f>SUM(Q27:Q27)</f>
        <v>0</v>
      </c>
      <c r="R26" s="157"/>
      <c r="S26" s="157"/>
      <c r="T26" s="157"/>
      <c r="U26" s="157"/>
      <c r="V26" s="157">
        <f>SUM(V27:V27)</f>
        <v>0</v>
      </c>
      <c r="W26" s="157"/>
      <c r="X26" s="157"/>
      <c r="AG26" t="s">
        <v>101</v>
      </c>
    </row>
    <row r="27" spans="1:60" ht="22.5" outlineLevel="1" x14ac:dyDescent="0.2">
      <c r="A27" s="170">
        <v>17</v>
      </c>
      <c r="B27" s="171"/>
      <c r="C27" s="178" t="s">
        <v>124</v>
      </c>
      <c r="D27" s="172" t="s">
        <v>103</v>
      </c>
      <c r="E27" s="173">
        <v>8</v>
      </c>
      <c r="F27" s="174"/>
      <c r="G27" s="175">
        <f>ROUND(E27*F27,2)</f>
        <v>0</v>
      </c>
      <c r="H27" s="156"/>
      <c r="I27" s="155">
        <f>ROUND(E27*H27,2)</f>
        <v>0</v>
      </c>
      <c r="J27" s="156">
        <v>0</v>
      </c>
      <c r="K27" s="155">
        <f>ROUND(E27*J27,2)</f>
        <v>0</v>
      </c>
      <c r="L27" s="155">
        <v>21</v>
      </c>
      <c r="M27" s="155">
        <f>G27*(1+L27/100)</f>
        <v>0</v>
      </c>
      <c r="N27" s="155">
        <v>0</v>
      </c>
      <c r="O27" s="155">
        <f>ROUND(E27*N27,2)</f>
        <v>0</v>
      </c>
      <c r="P27" s="155">
        <v>0</v>
      </c>
      <c r="Q27" s="155">
        <f>ROUND(E27*P27,2)</f>
        <v>0</v>
      </c>
      <c r="R27" s="155"/>
      <c r="S27" s="155" t="s">
        <v>104</v>
      </c>
      <c r="T27" s="155" t="s">
        <v>125</v>
      </c>
      <c r="U27" s="155">
        <v>0</v>
      </c>
      <c r="V27" s="155">
        <f>ROUND(E27*U27,2)</f>
        <v>0</v>
      </c>
      <c r="W27" s="155"/>
      <c r="X27" s="155" t="s">
        <v>106</v>
      </c>
      <c r="Y27" s="148"/>
      <c r="Z27" s="148"/>
      <c r="AA27" s="148"/>
      <c r="AB27" s="148"/>
      <c r="AC27" s="148"/>
      <c r="AD27" s="148"/>
      <c r="AE27" s="148"/>
      <c r="AF27" s="148"/>
      <c r="AG27" s="148" t="s">
        <v>107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x14ac:dyDescent="0.2">
      <c r="A28" s="158" t="s">
        <v>100</v>
      </c>
      <c r="B28" s="159" t="s">
        <v>59</v>
      </c>
      <c r="C28" s="177" t="s">
        <v>60</v>
      </c>
      <c r="D28" s="160"/>
      <c r="E28" s="161"/>
      <c r="F28" s="162"/>
      <c r="G28" s="163">
        <f>SUMIF(AG29:AG29,"&lt;&gt;NOR",G29:G29)</f>
        <v>0</v>
      </c>
      <c r="H28" s="157"/>
      <c r="I28" s="157">
        <f>SUM(I29:I29)</f>
        <v>0</v>
      </c>
      <c r="J28" s="157"/>
      <c r="K28" s="157">
        <f>SUM(K29:K29)</f>
        <v>0</v>
      </c>
      <c r="L28" s="157"/>
      <c r="M28" s="157">
        <f>SUM(M29:M29)</f>
        <v>0</v>
      </c>
      <c r="N28" s="157"/>
      <c r="O28" s="157">
        <f>SUM(O29:O29)</f>
        <v>0</v>
      </c>
      <c r="P28" s="157"/>
      <c r="Q28" s="157">
        <f>SUM(Q29:Q29)</f>
        <v>0</v>
      </c>
      <c r="R28" s="157"/>
      <c r="S28" s="157"/>
      <c r="T28" s="157"/>
      <c r="U28" s="157"/>
      <c r="V28" s="157">
        <f>SUM(V29:V29)</f>
        <v>0</v>
      </c>
      <c r="W28" s="157"/>
      <c r="X28" s="157"/>
      <c r="AG28" t="s">
        <v>101</v>
      </c>
    </row>
    <row r="29" spans="1:60" ht="22.5" outlineLevel="1" x14ac:dyDescent="0.2">
      <c r="A29" s="170">
        <v>18</v>
      </c>
      <c r="B29" s="171" t="s">
        <v>126</v>
      </c>
      <c r="C29" s="178" t="s">
        <v>127</v>
      </c>
      <c r="D29" s="172" t="s">
        <v>103</v>
      </c>
      <c r="E29" s="173">
        <v>1</v>
      </c>
      <c r="F29" s="174"/>
      <c r="G29" s="175">
        <f>ROUND(E29*F29,2)</f>
        <v>0</v>
      </c>
      <c r="H29" s="156"/>
      <c r="I29" s="155">
        <f>ROUND(E29*H29,2)</f>
        <v>0</v>
      </c>
      <c r="J29" s="156">
        <v>0</v>
      </c>
      <c r="K29" s="155">
        <f>ROUND(E29*J29,2)</f>
        <v>0</v>
      </c>
      <c r="L29" s="155">
        <v>21</v>
      </c>
      <c r="M29" s="155">
        <f>G29*(1+L29/100)</f>
        <v>0</v>
      </c>
      <c r="N29" s="155">
        <v>0</v>
      </c>
      <c r="O29" s="155">
        <f>ROUND(E29*N29,2)</f>
        <v>0</v>
      </c>
      <c r="P29" s="155">
        <v>0</v>
      </c>
      <c r="Q29" s="155">
        <f>ROUND(E29*P29,2)</f>
        <v>0</v>
      </c>
      <c r="R29" s="155"/>
      <c r="S29" s="155" t="s">
        <v>104</v>
      </c>
      <c r="T29" s="155" t="s">
        <v>105</v>
      </c>
      <c r="U29" s="155">
        <v>0</v>
      </c>
      <c r="V29" s="155">
        <f>ROUND(E29*U29,2)</f>
        <v>0</v>
      </c>
      <c r="W29" s="155"/>
      <c r="X29" s="155" t="s">
        <v>106</v>
      </c>
      <c r="Y29" s="148"/>
      <c r="Z29" s="148"/>
      <c r="AA29" s="148"/>
      <c r="AB29" s="148"/>
      <c r="AC29" s="148"/>
      <c r="AD29" s="148"/>
      <c r="AE29" s="148"/>
      <c r="AF29" s="148"/>
      <c r="AG29" s="148" t="s">
        <v>107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x14ac:dyDescent="0.2">
      <c r="A30" s="158" t="s">
        <v>100</v>
      </c>
      <c r="B30" s="159" t="s">
        <v>61</v>
      </c>
      <c r="C30" s="177" t="s">
        <v>62</v>
      </c>
      <c r="D30" s="160"/>
      <c r="E30" s="161"/>
      <c r="F30" s="162"/>
      <c r="G30" s="163">
        <f>SUMIF(AG31:AG46,"&lt;&gt;NOR",G31:G46)</f>
        <v>0</v>
      </c>
      <c r="H30" s="157"/>
      <c r="I30" s="157">
        <f>SUM(I31:I46)</f>
        <v>0</v>
      </c>
      <c r="J30" s="157"/>
      <c r="K30" s="157">
        <f>SUM(K31:K46)</f>
        <v>0</v>
      </c>
      <c r="L30" s="157"/>
      <c r="M30" s="157">
        <f>SUM(M31:M46)</f>
        <v>0</v>
      </c>
      <c r="N30" s="157"/>
      <c r="O30" s="157">
        <f>SUM(O31:O46)</f>
        <v>0.01</v>
      </c>
      <c r="P30" s="157"/>
      <c r="Q30" s="157">
        <f>SUM(Q31:Q46)</f>
        <v>0</v>
      </c>
      <c r="R30" s="157"/>
      <c r="S30" s="157"/>
      <c r="T30" s="157"/>
      <c r="U30" s="157"/>
      <c r="V30" s="157">
        <f>SUM(V31:V46)</f>
        <v>0</v>
      </c>
      <c r="W30" s="157"/>
      <c r="X30" s="157"/>
      <c r="AG30" t="s">
        <v>101</v>
      </c>
    </row>
    <row r="31" spans="1:60" outlineLevel="1" x14ac:dyDescent="0.2">
      <c r="A31" s="170">
        <v>19</v>
      </c>
      <c r="B31" s="171" t="s">
        <v>128</v>
      </c>
      <c r="C31" s="178" t="s">
        <v>129</v>
      </c>
      <c r="D31" s="172" t="s">
        <v>103</v>
      </c>
      <c r="E31" s="173">
        <v>1</v>
      </c>
      <c r="F31" s="174"/>
      <c r="G31" s="175">
        <f t="shared" ref="G31:G46" si="7">ROUND(E31*F31,2)</f>
        <v>0</v>
      </c>
      <c r="H31" s="156"/>
      <c r="I31" s="155">
        <f t="shared" ref="I31:I46" si="8">ROUND(E31*H31,2)</f>
        <v>0</v>
      </c>
      <c r="J31" s="156">
        <v>0</v>
      </c>
      <c r="K31" s="155">
        <f t="shared" ref="K31:K46" si="9">ROUND(E31*J31,2)</f>
        <v>0</v>
      </c>
      <c r="L31" s="155">
        <v>21</v>
      </c>
      <c r="M31" s="155">
        <f t="shared" ref="M31:M46" si="10">G31*(1+L31/100)</f>
        <v>0</v>
      </c>
      <c r="N31" s="155">
        <v>0</v>
      </c>
      <c r="O31" s="155">
        <f t="shared" ref="O31:O46" si="11">ROUND(E31*N31,2)</f>
        <v>0</v>
      </c>
      <c r="P31" s="155">
        <v>0</v>
      </c>
      <c r="Q31" s="155">
        <f t="shared" ref="Q31:Q46" si="12">ROUND(E31*P31,2)</f>
        <v>0</v>
      </c>
      <c r="R31" s="155"/>
      <c r="S31" s="155" t="s">
        <v>104</v>
      </c>
      <c r="T31" s="155" t="s">
        <v>130</v>
      </c>
      <c r="U31" s="155">
        <v>0</v>
      </c>
      <c r="V31" s="155">
        <f t="shared" ref="V31:V46" si="13">ROUND(E31*U31,2)</f>
        <v>0</v>
      </c>
      <c r="W31" s="155"/>
      <c r="X31" s="155" t="s">
        <v>106</v>
      </c>
      <c r="Y31" s="148"/>
      <c r="Z31" s="148"/>
      <c r="AA31" s="148"/>
      <c r="AB31" s="148"/>
      <c r="AC31" s="148"/>
      <c r="AD31" s="148"/>
      <c r="AE31" s="148"/>
      <c r="AF31" s="148"/>
      <c r="AG31" s="148" t="s">
        <v>107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70">
        <v>20</v>
      </c>
      <c r="B32" s="171" t="s">
        <v>131</v>
      </c>
      <c r="C32" s="178" t="s">
        <v>132</v>
      </c>
      <c r="D32" s="172" t="s">
        <v>133</v>
      </c>
      <c r="E32" s="173">
        <v>2</v>
      </c>
      <c r="F32" s="174"/>
      <c r="G32" s="175">
        <f t="shared" si="7"/>
        <v>0</v>
      </c>
      <c r="H32" s="156"/>
      <c r="I32" s="155">
        <f t="shared" si="8"/>
        <v>0</v>
      </c>
      <c r="J32" s="156">
        <v>0</v>
      </c>
      <c r="K32" s="155">
        <f t="shared" si="9"/>
        <v>0</v>
      </c>
      <c r="L32" s="155">
        <v>21</v>
      </c>
      <c r="M32" s="155">
        <f t="shared" si="10"/>
        <v>0</v>
      </c>
      <c r="N32" s="155">
        <v>1.2E-4</v>
      </c>
      <c r="O32" s="155">
        <f t="shared" si="11"/>
        <v>0</v>
      </c>
      <c r="P32" s="155">
        <v>0</v>
      </c>
      <c r="Q32" s="155">
        <f t="shared" si="12"/>
        <v>0</v>
      </c>
      <c r="R32" s="155"/>
      <c r="S32" s="155" t="s">
        <v>104</v>
      </c>
      <c r="T32" s="155" t="s">
        <v>105</v>
      </c>
      <c r="U32" s="155">
        <v>0</v>
      </c>
      <c r="V32" s="155">
        <f t="shared" si="13"/>
        <v>0</v>
      </c>
      <c r="W32" s="155"/>
      <c r="X32" s="155" t="s">
        <v>106</v>
      </c>
      <c r="Y32" s="148"/>
      <c r="Z32" s="148"/>
      <c r="AA32" s="148"/>
      <c r="AB32" s="148"/>
      <c r="AC32" s="148"/>
      <c r="AD32" s="148"/>
      <c r="AE32" s="148"/>
      <c r="AF32" s="148"/>
      <c r="AG32" s="148" t="s">
        <v>107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70">
        <v>21</v>
      </c>
      <c r="B33" s="171" t="s">
        <v>134</v>
      </c>
      <c r="C33" s="178" t="s">
        <v>135</v>
      </c>
      <c r="D33" s="172" t="s">
        <v>136</v>
      </c>
      <c r="E33" s="173">
        <v>193</v>
      </c>
      <c r="F33" s="174"/>
      <c r="G33" s="175">
        <f t="shared" si="7"/>
        <v>0</v>
      </c>
      <c r="H33" s="156"/>
      <c r="I33" s="155">
        <f t="shared" si="8"/>
        <v>0</v>
      </c>
      <c r="J33" s="156">
        <v>0</v>
      </c>
      <c r="K33" s="155">
        <f t="shared" si="9"/>
        <v>0</v>
      </c>
      <c r="L33" s="155">
        <v>21</v>
      </c>
      <c r="M33" s="155">
        <f t="shared" si="10"/>
        <v>0</v>
      </c>
      <c r="N33" s="155">
        <v>0</v>
      </c>
      <c r="O33" s="155">
        <f t="shared" si="11"/>
        <v>0</v>
      </c>
      <c r="P33" s="155">
        <v>0</v>
      </c>
      <c r="Q33" s="155">
        <f t="shared" si="12"/>
        <v>0</v>
      </c>
      <c r="R33" s="155"/>
      <c r="S33" s="155" t="s">
        <v>104</v>
      </c>
      <c r="T33" s="155" t="s">
        <v>105</v>
      </c>
      <c r="U33" s="155">
        <v>0</v>
      </c>
      <c r="V33" s="155">
        <f t="shared" si="13"/>
        <v>0</v>
      </c>
      <c r="W33" s="155"/>
      <c r="X33" s="155" t="s">
        <v>106</v>
      </c>
      <c r="Y33" s="148"/>
      <c r="Z33" s="148"/>
      <c r="AA33" s="148"/>
      <c r="AB33" s="148"/>
      <c r="AC33" s="148"/>
      <c r="AD33" s="148"/>
      <c r="AE33" s="148"/>
      <c r="AF33" s="148"/>
      <c r="AG33" s="148" t="s">
        <v>107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70">
        <v>22</v>
      </c>
      <c r="B34" s="171" t="s">
        <v>137</v>
      </c>
      <c r="C34" s="178" t="s">
        <v>138</v>
      </c>
      <c r="D34" s="172" t="s">
        <v>136</v>
      </c>
      <c r="E34" s="173">
        <v>495</v>
      </c>
      <c r="F34" s="174"/>
      <c r="G34" s="175">
        <f t="shared" si="7"/>
        <v>0</v>
      </c>
      <c r="H34" s="156"/>
      <c r="I34" s="155">
        <f t="shared" si="8"/>
        <v>0</v>
      </c>
      <c r="J34" s="156">
        <v>0</v>
      </c>
      <c r="K34" s="155">
        <f t="shared" si="9"/>
        <v>0</v>
      </c>
      <c r="L34" s="155">
        <v>21</v>
      </c>
      <c r="M34" s="155">
        <f t="shared" si="10"/>
        <v>0</v>
      </c>
      <c r="N34" s="155">
        <v>0</v>
      </c>
      <c r="O34" s="155">
        <f t="shared" si="11"/>
        <v>0</v>
      </c>
      <c r="P34" s="155">
        <v>0</v>
      </c>
      <c r="Q34" s="155">
        <f t="shared" si="12"/>
        <v>0</v>
      </c>
      <c r="R34" s="155"/>
      <c r="S34" s="155" t="s">
        <v>104</v>
      </c>
      <c r="T34" s="155" t="s">
        <v>105</v>
      </c>
      <c r="U34" s="155">
        <v>0</v>
      </c>
      <c r="V34" s="155">
        <f t="shared" si="13"/>
        <v>0</v>
      </c>
      <c r="W34" s="155"/>
      <c r="X34" s="155" t="s">
        <v>106</v>
      </c>
      <c r="Y34" s="148"/>
      <c r="Z34" s="148"/>
      <c r="AA34" s="148"/>
      <c r="AB34" s="148"/>
      <c r="AC34" s="148"/>
      <c r="AD34" s="148"/>
      <c r="AE34" s="148"/>
      <c r="AF34" s="148"/>
      <c r="AG34" s="148" t="s">
        <v>107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70">
        <v>23</v>
      </c>
      <c r="B35" s="171" t="s">
        <v>139</v>
      </c>
      <c r="C35" s="178" t="s">
        <v>140</v>
      </c>
      <c r="D35" s="172" t="s">
        <v>136</v>
      </c>
      <c r="E35" s="173">
        <v>149</v>
      </c>
      <c r="F35" s="174"/>
      <c r="G35" s="175">
        <f t="shared" si="7"/>
        <v>0</v>
      </c>
      <c r="H35" s="156"/>
      <c r="I35" s="155">
        <f t="shared" si="8"/>
        <v>0</v>
      </c>
      <c r="J35" s="156">
        <v>0</v>
      </c>
      <c r="K35" s="155">
        <f t="shared" si="9"/>
        <v>0</v>
      </c>
      <c r="L35" s="155">
        <v>21</v>
      </c>
      <c r="M35" s="155">
        <f t="shared" si="10"/>
        <v>0</v>
      </c>
      <c r="N35" s="155">
        <v>0</v>
      </c>
      <c r="O35" s="155">
        <f t="shared" si="11"/>
        <v>0</v>
      </c>
      <c r="P35" s="155">
        <v>0</v>
      </c>
      <c r="Q35" s="155">
        <f t="shared" si="12"/>
        <v>0</v>
      </c>
      <c r="R35" s="155"/>
      <c r="S35" s="155" t="s">
        <v>104</v>
      </c>
      <c r="T35" s="155" t="s">
        <v>105</v>
      </c>
      <c r="U35" s="155">
        <v>0</v>
      </c>
      <c r="V35" s="155">
        <f t="shared" si="13"/>
        <v>0</v>
      </c>
      <c r="W35" s="155"/>
      <c r="X35" s="155" t="s">
        <v>106</v>
      </c>
      <c r="Y35" s="148"/>
      <c r="Z35" s="148"/>
      <c r="AA35" s="148"/>
      <c r="AB35" s="148"/>
      <c r="AC35" s="148"/>
      <c r="AD35" s="148"/>
      <c r="AE35" s="148"/>
      <c r="AF35" s="148"/>
      <c r="AG35" s="148" t="s">
        <v>107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70">
        <v>24</v>
      </c>
      <c r="B36" s="171" t="s">
        <v>141</v>
      </c>
      <c r="C36" s="178" t="s">
        <v>142</v>
      </c>
      <c r="D36" s="172" t="s">
        <v>136</v>
      </c>
      <c r="E36" s="173">
        <v>116</v>
      </c>
      <c r="F36" s="174"/>
      <c r="G36" s="175">
        <f t="shared" si="7"/>
        <v>0</v>
      </c>
      <c r="H36" s="156"/>
      <c r="I36" s="155">
        <f t="shared" si="8"/>
        <v>0</v>
      </c>
      <c r="J36" s="156">
        <v>0</v>
      </c>
      <c r="K36" s="155">
        <f t="shared" si="9"/>
        <v>0</v>
      </c>
      <c r="L36" s="155">
        <v>21</v>
      </c>
      <c r="M36" s="155">
        <f t="shared" si="10"/>
        <v>0</v>
      </c>
      <c r="N36" s="155">
        <v>0</v>
      </c>
      <c r="O36" s="155">
        <f t="shared" si="11"/>
        <v>0</v>
      </c>
      <c r="P36" s="155">
        <v>0</v>
      </c>
      <c r="Q36" s="155">
        <f t="shared" si="12"/>
        <v>0</v>
      </c>
      <c r="R36" s="155"/>
      <c r="S36" s="155" t="s">
        <v>104</v>
      </c>
      <c r="T36" s="155" t="s">
        <v>105</v>
      </c>
      <c r="U36" s="155">
        <v>0</v>
      </c>
      <c r="V36" s="155">
        <f t="shared" si="13"/>
        <v>0</v>
      </c>
      <c r="W36" s="155"/>
      <c r="X36" s="155" t="s">
        <v>106</v>
      </c>
      <c r="Y36" s="148"/>
      <c r="Z36" s="148"/>
      <c r="AA36" s="148"/>
      <c r="AB36" s="148"/>
      <c r="AC36" s="148"/>
      <c r="AD36" s="148"/>
      <c r="AE36" s="148"/>
      <c r="AF36" s="148"/>
      <c r="AG36" s="148" t="s">
        <v>107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70">
        <v>25</v>
      </c>
      <c r="B37" s="171" t="s">
        <v>143</v>
      </c>
      <c r="C37" s="178" t="s">
        <v>144</v>
      </c>
      <c r="D37" s="172" t="s">
        <v>136</v>
      </c>
      <c r="E37" s="173">
        <v>17</v>
      </c>
      <c r="F37" s="174"/>
      <c r="G37" s="175">
        <f t="shared" si="7"/>
        <v>0</v>
      </c>
      <c r="H37" s="156"/>
      <c r="I37" s="155">
        <f t="shared" si="8"/>
        <v>0</v>
      </c>
      <c r="J37" s="156">
        <v>0</v>
      </c>
      <c r="K37" s="155">
        <f t="shared" si="9"/>
        <v>0</v>
      </c>
      <c r="L37" s="155">
        <v>21</v>
      </c>
      <c r="M37" s="155">
        <f t="shared" si="10"/>
        <v>0</v>
      </c>
      <c r="N37" s="155">
        <v>0</v>
      </c>
      <c r="O37" s="155">
        <f t="shared" si="11"/>
        <v>0</v>
      </c>
      <c r="P37" s="155">
        <v>0</v>
      </c>
      <c r="Q37" s="155">
        <f t="shared" si="12"/>
        <v>0</v>
      </c>
      <c r="R37" s="155"/>
      <c r="S37" s="155" t="s">
        <v>104</v>
      </c>
      <c r="T37" s="155" t="s">
        <v>105</v>
      </c>
      <c r="U37" s="155">
        <v>0</v>
      </c>
      <c r="V37" s="155">
        <f t="shared" si="13"/>
        <v>0</v>
      </c>
      <c r="W37" s="155"/>
      <c r="X37" s="155" t="s">
        <v>106</v>
      </c>
      <c r="Y37" s="148"/>
      <c r="Z37" s="148"/>
      <c r="AA37" s="148"/>
      <c r="AB37" s="148"/>
      <c r="AC37" s="148"/>
      <c r="AD37" s="148"/>
      <c r="AE37" s="148"/>
      <c r="AF37" s="148"/>
      <c r="AG37" s="148" t="s">
        <v>107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70">
        <v>26</v>
      </c>
      <c r="B38" s="171" t="s">
        <v>145</v>
      </c>
      <c r="C38" s="178" t="s">
        <v>146</v>
      </c>
      <c r="D38" s="172" t="s">
        <v>136</v>
      </c>
      <c r="E38" s="173">
        <v>83</v>
      </c>
      <c r="F38" s="174"/>
      <c r="G38" s="175">
        <f t="shared" si="7"/>
        <v>0</v>
      </c>
      <c r="H38" s="156"/>
      <c r="I38" s="155">
        <f t="shared" si="8"/>
        <v>0</v>
      </c>
      <c r="J38" s="156">
        <v>0</v>
      </c>
      <c r="K38" s="155">
        <f t="shared" si="9"/>
        <v>0</v>
      </c>
      <c r="L38" s="155">
        <v>21</v>
      </c>
      <c r="M38" s="155">
        <f t="shared" si="10"/>
        <v>0</v>
      </c>
      <c r="N38" s="155">
        <v>0</v>
      </c>
      <c r="O38" s="155">
        <f t="shared" si="11"/>
        <v>0</v>
      </c>
      <c r="P38" s="155">
        <v>0</v>
      </c>
      <c r="Q38" s="155">
        <f t="shared" si="12"/>
        <v>0</v>
      </c>
      <c r="R38" s="155"/>
      <c r="S38" s="155" t="s">
        <v>104</v>
      </c>
      <c r="T38" s="155" t="s">
        <v>105</v>
      </c>
      <c r="U38" s="155">
        <v>0</v>
      </c>
      <c r="V38" s="155">
        <f t="shared" si="13"/>
        <v>0</v>
      </c>
      <c r="W38" s="155"/>
      <c r="X38" s="155" t="s">
        <v>106</v>
      </c>
      <c r="Y38" s="148"/>
      <c r="Z38" s="148"/>
      <c r="AA38" s="148"/>
      <c r="AB38" s="148"/>
      <c r="AC38" s="148"/>
      <c r="AD38" s="148"/>
      <c r="AE38" s="148"/>
      <c r="AF38" s="148"/>
      <c r="AG38" s="148" t="s">
        <v>107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70">
        <v>27</v>
      </c>
      <c r="B39" s="171" t="s">
        <v>147</v>
      </c>
      <c r="C39" s="178" t="s">
        <v>148</v>
      </c>
      <c r="D39" s="172" t="s">
        <v>136</v>
      </c>
      <c r="E39" s="173">
        <v>30</v>
      </c>
      <c r="F39" s="174"/>
      <c r="G39" s="175">
        <f t="shared" si="7"/>
        <v>0</v>
      </c>
      <c r="H39" s="156"/>
      <c r="I39" s="155">
        <f t="shared" si="8"/>
        <v>0</v>
      </c>
      <c r="J39" s="156">
        <v>0</v>
      </c>
      <c r="K39" s="155">
        <f t="shared" si="9"/>
        <v>0</v>
      </c>
      <c r="L39" s="155">
        <v>21</v>
      </c>
      <c r="M39" s="155">
        <f t="shared" si="10"/>
        <v>0</v>
      </c>
      <c r="N39" s="155">
        <v>0</v>
      </c>
      <c r="O39" s="155">
        <f t="shared" si="11"/>
        <v>0</v>
      </c>
      <c r="P39" s="155">
        <v>0</v>
      </c>
      <c r="Q39" s="155">
        <f t="shared" si="12"/>
        <v>0</v>
      </c>
      <c r="R39" s="155"/>
      <c r="S39" s="155" t="s">
        <v>104</v>
      </c>
      <c r="T39" s="155" t="s">
        <v>105</v>
      </c>
      <c r="U39" s="155">
        <v>0</v>
      </c>
      <c r="V39" s="155">
        <f t="shared" si="13"/>
        <v>0</v>
      </c>
      <c r="W39" s="155"/>
      <c r="X39" s="155" t="s">
        <v>106</v>
      </c>
      <c r="Y39" s="148"/>
      <c r="Z39" s="148"/>
      <c r="AA39" s="148"/>
      <c r="AB39" s="148"/>
      <c r="AC39" s="148"/>
      <c r="AD39" s="148"/>
      <c r="AE39" s="148"/>
      <c r="AF39" s="148"/>
      <c r="AG39" s="148" t="s">
        <v>107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ht="22.5" outlineLevel="1" x14ac:dyDescent="0.2">
      <c r="A40" s="170">
        <v>28</v>
      </c>
      <c r="B40" s="171" t="s">
        <v>149</v>
      </c>
      <c r="C40" s="178" t="s">
        <v>150</v>
      </c>
      <c r="D40" s="172" t="s">
        <v>151</v>
      </c>
      <c r="E40" s="173">
        <v>60</v>
      </c>
      <c r="F40" s="174"/>
      <c r="G40" s="175">
        <f t="shared" si="7"/>
        <v>0</v>
      </c>
      <c r="H40" s="156"/>
      <c r="I40" s="155">
        <f t="shared" si="8"/>
        <v>0</v>
      </c>
      <c r="J40" s="156">
        <v>0</v>
      </c>
      <c r="K40" s="155">
        <f t="shared" si="9"/>
        <v>0</v>
      </c>
      <c r="L40" s="155">
        <v>21</v>
      </c>
      <c r="M40" s="155">
        <f t="shared" si="10"/>
        <v>0</v>
      </c>
      <c r="N40" s="155">
        <v>1.2999999999999999E-4</v>
      </c>
      <c r="O40" s="155">
        <f t="shared" si="11"/>
        <v>0.01</v>
      </c>
      <c r="P40" s="155">
        <v>0</v>
      </c>
      <c r="Q40" s="155">
        <f t="shared" si="12"/>
        <v>0</v>
      </c>
      <c r="R40" s="155" t="s">
        <v>152</v>
      </c>
      <c r="S40" s="155" t="s">
        <v>153</v>
      </c>
      <c r="T40" s="155" t="s">
        <v>153</v>
      </c>
      <c r="U40" s="155">
        <v>0</v>
      </c>
      <c r="V40" s="155">
        <f t="shared" si="13"/>
        <v>0</v>
      </c>
      <c r="W40" s="155"/>
      <c r="X40" s="155" t="s">
        <v>106</v>
      </c>
      <c r="Y40" s="148"/>
      <c r="Z40" s="148"/>
      <c r="AA40" s="148"/>
      <c r="AB40" s="148"/>
      <c r="AC40" s="148"/>
      <c r="AD40" s="148"/>
      <c r="AE40" s="148"/>
      <c r="AF40" s="148"/>
      <c r="AG40" s="148" t="s">
        <v>107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ht="22.5" outlineLevel="1" x14ac:dyDescent="0.2">
      <c r="A41" s="170">
        <v>29</v>
      </c>
      <c r="B41" s="171" t="s">
        <v>154</v>
      </c>
      <c r="C41" s="178" t="s">
        <v>155</v>
      </c>
      <c r="D41" s="172" t="s">
        <v>151</v>
      </c>
      <c r="E41" s="173">
        <v>30</v>
      </c>
      <c r="F41" s="174"/>
      <c r="G41" s="175">
        <f t="shared" si="7"/>
        <v>0</v>
      </c>
      <c r="H41" s="156"/>
      <c r="I41" s="155">
        <f t="shared" si="8"/>
        <v>0</v>
      </c>
      <c r="J41" s="156">
        <v>0</v>
      </c>
      <c r="K41" s="155">
        <f t="shared" si="9"/>
        <v>0</v>
      </c>
      <c r="L41" s="155">
        <v>21</v>
      </c>
      <c r="M41" s="155">
        <f t="shared" si="10"/>
        <v>0</v>
      </c>
      <c r="N41" s="155">
        <v>6.0000000000000002E-5</v>
      </c>
      <c r="O41" s="155">
        <f t="shared" si="11"/>
        <v>0</v>
      </c>
      <c r="P41" s="155">
        <v>0</v>
      </c>
      <c r="Q41" s="155">
        <f t="shared" si="12"/>
        <v>0</v>
      </c>
      <c r="R41" s="155" t="s">
        <v>152</v>
      </c>
      <c r="S41" s="155" t="s">
        <v>153</v>
      </c>
      <c r="T41" s="155" t="s">
        <v>153</v>
      </c>
      <c r="U41" s="155">
        <v>0</v>
      </c>
      <c r="V41" s="155">
        <f t="shared" si="13"/>
        <v>0</v>
      </c>
      <c r="W41" s="155"/>
      <c r="X41" s="155" t="s">
        <v>106</v>
      </c>
      <c r="Y41" s="148"/>
      <c r="Z41" s="148"/>
      <c r="AA41" s="148"/>
      <c r="AB41" s="148"/>
      <c r="AC41" s="148"/>
      <c r="AD41" s="148"/>
      <c r="AE41" s="148"/>
      <c r="AF41" s="148"/>
      <c r="AG41" s="148" t="s">
        <v>107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ht="22.5" outlineLevel="1" x14ac:dyDescent="0.2">
      <c r="A42" s="170">
        <v>30</v>
      </c>
      <c r="B42" s="171" t="s">
        <v>156</v>
      </c>
      <c r="C42" s="178" t="s">
        <v>157</v>
      </c>
      <c r="D42" s="172" t="s">
        <v>158</v>
      </c>
      <c r="E42" s="173">
        <v>33</v>
      </c>
      <c r="F42" s="174"/>
      <c r="G42" s="175">
        <f t="shared" si="7"/>
        <v>0</v>
      </c>
      <c r="H42" s="156"/>
      <c r="I42" s="155">
        <f t="shared" si="8"/>
        <v>0</v>
      </c>
      <c r="J42" s="156">
        <v>0</v>
      </c>
      <c r="K42" s="155">
        <f t="shared" si="9"/>
        <v>0</v>
      </c>
      <c r="L42" s="155">
        <v>21</v>
      </c>
      <c r="M42" s="155">
        <f t="shared" si="10"/>
        <v>0</v>
      </c>
      <c r="N42" s="155">
        <v>0</v>
      </c>
      <c r="O42" s="155">
        <f t="shared" si="11"/>
        <v>0</v>
      </c>
      <c r="P42" s="155">
        <v>0</v>
      </c>
      <c r="Q42" s="155">
        <f t="shared" si="12"/>
        <v>0</v>
      </c>
      <c r="R42" s="155"/>
      <c r="S42" s="155" t="s">
        <v>104</v>
      </c>
      <c r="T42" s="155" t="s">
        <v>105</v>
      </c>
      <c r="U42" s="155">
        <v>0</v>
      </c>
      <c r="V42" s="155">
        <f t="shared" si="13"/>
        <v>0</v>
      </c>
      <c r="W42" s="155"/>
      <c r="X42" s="155" t="s">
        <v>106</v>
      </c>
      <c r="Y42" s="148"/>
      <c r="Z42" s="148"/>
      <c r="AA42" s="148"/>
      <c r="AB42" s="148"/>
      <c r="AC42" s="148"/>
      <c r="AD42" s="148"/>
      <c r="AE42" s="148"/>
      <c r="AF42" s="148"/>
      <c r="AG42" s="148" t="s">
        <v>107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70">
        <v>31</v>
      </c>
      <c r="B43" s="171" t="s">
        <v>159</v>
      </c>
      <c r="C43" s="178" t="s">
        <v>160</v>
      </c>
      <c r="D43" s="172" t="s">
        <v>151</v>
      </c>
      <c r="E43" s="173">
        <v>33</v>
      </c>
      <c r="F43" s="174"/>
      <c r="G43" s="175">
        <f t="shared" si="7"/>
        <v>0</v>
      </c>
      <c r="H43" s="156"/>
      <c r="I43" s="155">
        <f t="shared" si="8"/>
        <v>0</v>
      </c>
      <c r="J43" s="156">
        <v>0</v>
      </c>
      <c r="K43" s="155">
        <f t="shared" si="9"/>
        <v>0</v>
      </c>
      <c r="L43" s="155">
        <v>21</v>
      </c>
      <c r="M43" s="155">
        <f t="shared" si="10"/>
        <v>0</v>
      </c>
      <c r="N43" s="155">
        <v>0</v>
      </c>
      <c r="O43" s="155">
        <f t="shared" si="11"/>
        <v>0</v>
      </c>
      <c r="P43" s="155">
        <v>0</v>
      </c>
      <c r="Q43" s="155">
        <f t="shared" si="12"/>
        <v>0</v>
      </c>
      <c r="R43" s="155"/>
      <c r="S43" s="155" t="s">
        <v>104</v>
      </c>
      <c r="T43" s="155" t="s">
        <v>105</v>
      </c>
      <c r="U43" s="155">
        <v>0</v>
      </c>
      <c r="V43" s="155">
        <f t="shared" si="13"/>
        <v>0</v>
      </c>
      <c r="W43" s="155"/>
      <c r="X43" s="155" t="s">
        <v>106</v>
      </c>
      <c r="Y43" s="148"/>
      <c r="Z43" s="148"/>
      <c r="AA43" s="148"/>
      <c r="AB43" s="148"/>
      <c r="AC43" s="148"/>
      <c r="AD43" s="148"/>
      <c r="AE43" s="148"/>
      <c r="AF43" s="148"/>
      <c r="AG43" s="148" t="s">
        <v>107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ht="22.5" outlineLevel="1" x14ac:dyDescent="0.2">
      <c r="A44" s="170">
        <v>32</v>
      </c>
      <c r="B44" s="171" t="s">
        <v>161</v>
      </c>
      <c r="C44" s="178" t="s">
        <v>162</v>
      </c>
      <c r="D44" s="172" t="s">
        <v>103</v>
      </c>
      <c r="E44" s="173">
        <v>10</v>
      </c>
      <c r="F44" s="174"/>
      <c r="G44" s="175">
        <f t="shared" si="7"/>
        <v>0</v>
      </c>
      <c r="H44" s="156"/>
      <c r="I44" s="155">
        <f t="shared" si="8"/>
        <v>0</v>
      </c>
      <c r="J44" s="156">
        <v>0</v>
      </c>
      <c r="K44" s="155">
        <f t="shared" si="9"/>
        <v>0</v>
      </c>
      <c r="L44" s="155">
        <v>21</v>
      </c>
      <c r="M44" s="155">
        <f t="shared" si="10"/>
        <v>0</v>
      </c>
      <c r="N44" s="155">
        <v>0</v>
      </c>
      <c r="O44" s="155">
        <f t="shared" si="11"/>
        <v>0</v>
      </c>
      <c r="P44" s="155">
        <v>0</v>
      </c>
      <c r="Q44" s="155">
        <f t="shared" si="12"/>
        <v>0</v>
      </c>
      <c r="R44" s="155"/>
      <c r="S44" s="155" t="s">
        <v>104</v>
      </c>
      <c r="T44" s="155" t="s">
        <v>105</v>
      </c>
      <c r="U44" s="155">
        <v>0</v>
      </c>
      <c r="V44" s="155">
        <f t="shared" si="13"/>
        <v>0</v>
      </c>
      <c r="W44" s="155"/>
      <c r="X44" s="155" t="s">
        <v>106</v>
      </c>
      <c r="Y44" s="148"/>
      <c r="Z44" s="148"/>
      <c r="AA44" s="148"/>
      <c r="AB44" s="148"/>
      <c r="AC44" s="148"/>
      <c r="AD44" s="148"/>
      <c r="AE44" s="148"/>
      <c r="AF44" s="148"/>
      <c r="AG44" s="148" t="s">
        <v>107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70">
        <v>33</v>
      </c>
      <c r="B45" s="171" t="s">
        <v>163</v>
      </c>
      <c r="C45" s="178" t="s">
        <v>164</v>
      </c>
      <c r="D45" s="172" t="s">
        <v>103</v>
      </c>
      <c r="E45" s="173">
        <v>72</v>
      </c>
      <c r="F45" s="174"/>
      <c r="G45" s="175">
        <f t="shared" si="7"/>
        <v>0</v>
      </c>
      <c r="H45" s="156"/>
      <c r="I45" s="155">
        <f t="shared" si="8"/>
        <v>0</v>
      </c>
      <c r="J45" s="156">
        <v>0</v>
      </c>
      <c r="K45" s="155">
        <f t="shared" si="9"/>
        <v>0</v>
      </c>
      <c r="L45" s="155">
        <v>21</v>
      </c>
      <c r="M45" s="155">
        <f t="shared" si="10"/>
        <v>0</v>
      </c>
      <c r="N45" s="155">
        <v>0</v>
      </c>
      <c r="O45" s="155">
        <f t="shared" si="11"/>
        <v>0</v>
      </c>
      <c r="P45" s="155">
        <v>0</v>
      </c>
      <c r="Q45" s="155">
        <f t="shared" si="12"/>
        <v>0</v>
      </c>
      <c r="R45" s="155" t="s">
        <v>152</v>
      </c>
      <c r="S45" s="155" t="s">
        <v>165</v>
      </c>
      <c r="T45" s="155" t="s">
        <v>105</v>
      </c>
      <c r="U45" s="155">
        <v>0</v>
      </c>
      <c r="V45" s="155">
        <f t="shared" si="13"/>
        <v>0</v>
      </c>
      <c r="W45" s="155"/>
      <c r="X45" s="155" t="s">
        <v>106</v>
      </c>
      <c r="Y45" s="148"/>
      <c r="Z45" s="148"/>
      <c r="AA45" s="148"/>
      <c r="AB45" s="148"/>
      <c r="AC45" s="148"/>
      <c r="AD45" s="148"/>
      <c r="AE45" s="148"/>
      <c r="AF45" s="148"/>
      <c r="AG45" s="148" t="s">
        <v>166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70">
        <v>34</v>
      </c>
      <c r="B46" s="171" t="s">
        <v>167</v>
      </c>
      <c r="C46" s="178" t="s">
        <v>168</v>
      </c>
      <c r="D46" s="172" t="s">
        <v>169</v>
      </c>
      <c r="E46" s="173">
        <v>1</v>
      </c>
      <c r="F46" s="174"/>
      <c r="G46" s="175">
        <f t="shared" si="7"/>
        <v>0</v>
      </c>
      <c r="H46" s="156"/>
      <c r="I46" s="155">
        <f t="shared" si="8"/>
        <v>0</v>
      </c>
      <c r="J46" s="156">
        <v>0</v>
      </c>
      <c r="K46" s="155">
        <f t="shared" si="9"/>
        <v>0</v>
      </c>
      <c r="L46" s="155">
        <v>21</v>
      </c>
      <c r="M46" s="155">
        <f t="shared" si="10"/>
        <v>0</v>
      </c>
      <c r="N46" s="155">
        <v>0</v>
      </c>
      <c r="O46" s="155">
        <f t="shared" si="11"/>
        <v>0</v>
      </c>
      <c r="P46" s="155">
        <v>0</v>
      </c>
      <c r="Q46" s="155">
        <f t="shared" si="12"/>
        <v>0</v>
      </c>
      <c r="R46" s="155"/>
      <c r="S46" s="155" t="s">
        <v>104</v>
      </c>
      <c r="T46" s="155" t="s">
        <v>105</v>
      </c>
      <c r="U46" s="155">
        <v>0</v>
      </c>
      <c r="V46" s="155">
        <f t="shared" si="13"/>
        <v>0</v>
      </c>
      <c r="W46" s="155"/>
      <c r="X46" s="155" t="s">
        <v>106</v>
      </c>
      <c r="Y46" s="148"/>
      <c r="Z46" s="148"/>
      <c r="AA46" s="148"/>
      <c r="AB46" s="148"/>
      <c r="AC46" s="148"/>
      <c r="AD46" s="148"/>
      <c r="AE46" s="148"/>
      <c r="AF46" s="148"/>
      <c r="AG46" s="148" t="s">
        <v>170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x14ac:dyDescent="0.2">
      <c r="A47" s="158" t="s">
        <v>100</v>
      </c>
      <c r="B47" s="159" t="s">
        <v>63</v>
      </c>
      <c r="C47" s="177" t="s">
        <v>64</v>
      </c>
      <c r="D47" s="160"/>
      <c r="E47" s="161"/>
      <c r="F47" s="162"/>
      <c r="G47" s="163">
        <f>SUMIF(AG48:AG77,"&lt;&gt;NOR",G48:G77)</f>
        <v>0</v>
      </c>
      <c r="H47" s="157"/>
      <c r="I47" s="157">
        <f>SUM(I48:I77)</f>
        <v>0</v>
      </c>
      <c r="J47" s="157"/>
      <c r="K47" s="157">
        <f>SUM(K48:K77)</f>
        <v>0</v>
      </c>
      <c r="L47" s="157"/>
      <c r="M47" s="157">
        <f>SUM(M48:M77)</f>
        <v>0</v>
      </c>
      <c r="N47" s="157"/>
      <c r="O47" s="157">
        <f>SUM(O48:O77)</f>
        <v>0.01</v>
      </c>
      <c r="P47" s="157"/>
      <c r="Q47" s="157">
        <f>SUM(Q48:Q77)</f>
        <v>0</v>
      </c>
      <c r="R47" s="157"/>
      <c r="S47" s="157"/>
      <c r="T47" s="157"/>
      <c r="U47" s="157"/>
      <c r="V47" s="157">
        <f>SUM(V48:V77)</f>
        <v>88.36</v>
      </c>
      <c r="W47" s="157"/>
      <c r="X47" s="157"/>
      <c r="AG47" t="s">
        <v>101</v>
      </c>
    </row>
    <row r="48" spans="1:60" outlineLevel="1" x14ac:dyDescent="0.2">
      <c r="A48" s="170">
        <v>35</v>
      </c>
      <c r="B48" s="171" t="s">
        <v>171</v>
      </c>
      <c r="C48" s="178" t="s">
        <v>172</v>
      </c>
      <c r="D48" s="172" t="s">
        <v>103</v>
      </c>
      <c r="E48" s="173">
        <v>1</v>
      </c>
      <c r="F48" s="174"/>
      <c r="G48" s="175">
        <f t="shared" ref="G48:G77" si="14">ROUND(E48*F48,2)</f>
        <v>0</v>
      </c>
      <c r="H48" s="156">
        <v>0</v>
      </c>
      <c r="I48" s="155">
        <f t="shared" ref="I48:I77" si="15">ROUND(E48*H48,2)</f>
        <v>0</v>
      </c>
      <c r="J48" s="156"/>
      <c r="K48" s="155">
        <f t="shared" ref="K48:K77" si="16">ROUND(E48*J48,2)</f>
        <v>0</v>
      </c>
      <c r="L48" s="155">
        <v>21</v>
      </c>
      <c r="M48" s="155">
        <f t="shared" ref="M48:M77" si="17">G48*(1+L48/100)</f>
        <v>0</v>
      </c>
      <c r="N48" s="155">
        <v>0</v>
      </c>
      <c r="O48" s="155">
        <f t="shared" ref="O48:O77" si="18">ROUND(E48*N48,2)</f>
        <v>0</v>
      </c>
      <c r="P48" s="155">
        <v>0</v>
      </c>
      <c r="Q48" s="155">
        <f t="shared" ref="Q48:Q77" si="19">ROUND(E48*P48,2)</f>
        <v>0</v>
      </c>
      <c r="R48" s="155"/>
      <c r="S48" s="155" t="s">
        <v>104</v>
      </c>
      <c r="T48" s="155" t="s">
        <v>173</v>
      </c>
      <c r="U48" s="155">
        <v>0.25</v>
      </c>
      <c r="V48" s="155">
        <f t="shared" ref="V48:V77" si="20">ROUND(E48*U48,2)</f>
        <v>0.25</v>
      </c>
      <c r="W48" s="155"/>
      <c r="X48" s="155" t="s">
        <v>174</v>
      </c>
      <c r="Y48" s="148"/>
      <c r="Z48" s="148"/>
      <c r="AA48" s="148"/>
      <c r="AB48" s="148"/>
      <c r="AC48" s="148"/>
      <c r="AD48" s="148"/>
      <c r="AE48" s="148"/>
      <c r="AF48" s="148"/>
      <c r="AG48" s="148" t="s">
        <v>175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70">
        <v>36</v>
      </c>
      <c r="B49" s="171" t="s">
        <v>176</v>
      </c>
      <c r="C49" s="178" t="s">
        <v>177</v>
      </c>
      <c r="D49" s="172" t="s">
        <v>103</v>
      </c>
      <c r="E49" s="173">
        <v>8</v>
      </c>
      <c r="F49" s="174"/>
      <c r="G49" s="175">
        <f t="shared" si="14"/>
        <v>0</v>
      </c>
      <c r="H49" s="156">
        <v>0</v>
      </c>
      <c r="I49" s="155">
        <f t="shared" si="15"/>
        <v>0</v>
      </c>
      <c r="J49" s="156"/>
      <c r="K49" s="155">
        <f t="shared" si="16"/>
        <v>0</v>
      </c>
      <c r="L49" s="155">
        <v>21</v>
      </c>
      <c r="M49" s="155">
        <f t="shared" si="17"/>
        <v>0</v>
      </c>
      <c r="N49" s="155">
        <v>0</v>
      </c>
      <c r="O49" s="155">
        <f t="shared" si="18"/>
        <v>0</v>
      </c>
      <c r="P49" s="155">
        <v>0</v>
      </c>
      <c r="Q49" s="155">
        <f t="shared" si="19"/>
        <v>0</v>
      </c>
      <c r="R49" s="155"/>
      <c r="S49" s="155" t="s">
        <v>104</v>
      </c>
      <c r="T49" s="155" t="s">
        <v>173</v>
      </c>
      <c r="U49" s="155">
        <v>0.33</v>
      </c>
      <c r="V49" s="155">
        <f t="shared" si="20"/>
        <v>2.64</v>
      </c>
      <c r="W49" s="155"/>
      <c r="X49" s="155" t="s">
        <v>174</v>
      </c>
      <c r="Y49" s="148"/>
      <c r="Z49" s="148"/>
      <c r="AA49" s="148"/>
      <c r="AB49" s="148"/>
      <c r="AC49" s="148"/>
      <c r="AD49" s="148"/>
      <c r="AE49" s="148"/>
      <c r="AF49" s="148"/>
      <c r="AG49" s="148" t="s">
        <v>175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70">
        <v>37</v>
      </c>
      <c r="B50" s="171" t="s">
        <v>178</v>
      </c>
      <c r="C50" s="178" t="s">
        <v>179</v>
      </c>
      <c r="D50" s="172" t="s">
        <v>103</v>
      </c>
      <c r="E50" s="173">
        <v>1</v>
      </c>
      <c r="F50" s="174"/>
      <c r="G50" s="175">
        <f t="shared" si="14"/>
        <v>0</v>
      </c>
      <c r="H50" s="156">
        <v>0</v>
      </c>
      <c r="I50" s="155">
        <f t="shared" si="15"/>
        <v>0</v>
      </c>
      <c r="J50" s="156"/>
      <c r="K50" s="155">
        <f t="shared" si="16"/>
        <v>0</v>
      </c>
      <c r="L50" s="155">
        <v>21</v>
      </c>
      <c r="M50" s="155">
        <f t="shared" si="17"/>
        <v>0</v>
      </c>
      <c r="N50" s="155">
        <v>0</v>
      </c>
      <c r="O50" s="155">
        <f t="shared" si="18"/>
        <v>0</v>
      </c>
      <c r="P50" s="155">
        <v>0</v>
      </c>
      <c r="Q50" s="155">
        <f t="shared" si="19"/>
        <v>0</v>
      </c>
      <c r="R50" s="155"/>
      <c r="S50" s="155" t="s">
        <v>104</v>
      </c>
      <c r="T50" s="155" t="s">
        <v>173</v>
      </c>
      <c r="U50" s="155">
        <v>0.25</v>
      </c>
      <c r="V50" s="155">
        <f t="shared" si="20"/>
        <v>0.25</v>
      </c>
      <c r="W50" s="155"/>
      <c r="X50" s="155" t="s">
        <v>174</v>
      </c>
      <c r="Y50" s="148"/>
      <c r="Z50" s="148"/>
      <c r="AA50" s="148"/>
      <c r="AB50" s="148"/>
      <c r="AC50" s="148"/>
      <c r="AD50" s="148"/>
      <c r="AE50" s="148"/>
      <c r="AF50" s="148"/>
      <c r="AG50" s="148" t="s">
        <v>175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70">
        <v>38</v>
      </c>
      <c r="B51" s="171" t="s">
        <v>180</v>
      </c>
      <c r="C51" s="178" t="s">
        <v>181</v>
      </c>
      <c r="D51" s="172" t="s">
        <v>103</v>
      </c>
      <c r="E51" s="173">
        <v>1</v>
      </c>
      <c r="F51" s="174"/>
      <c r="G51" s="175">
        <f t="shared" si="14"/>
        <v>0</v>
      </c>
      <c r="H51" s="156">
        <v>0</v>
      </c>
      <c r="I51" s="155">
        <f t="shared" si="15"/>
        <v>0</v>
      </c>
      <c r="J51" s="156"/>
      <c r="K51" s="155">
        <f t="shared" si="16"/>
        <v>0</v>
      </c>
      <c r="L51" s="155">
        <v>21</v>
      </c>
      <c r="M51" s="155">
        <f t="shared" si="17"/>
        <v>0</v>
      </c>
      <c r="N51" s="155">
        <v>0</v>
      </c>
      <c r="O51" s="155">
        <f t="shared" si="18"/>
        <v>0</v>
      </c>
      <c r="P51" s="155">
        <v>0</v>
      </c>
      <c r="Q51" s="155">
        <f t="shared" si="19"/>
        <v>0</v>
      </c>
      <c r="R51" s="155"/>
      <c r="S51" s="155" t="s">
        <v>104</v>
      </c>
      <c r="T51" s="155" t="s">
        <v>173</v>
      </c>
      <c r="U51" s="155">
        <v>2</v>
      </c>
      <c r="V51" s="155">
        <f t="shared" si="20"/>
        <v>2</v>
      </c>
      <c r="W51" s="155"/>
      <c r="X51" s="155" t="s">
        <v>174</v>
      </c>
      <c r="Y51" s="148"/>
      <c r="Z51" s="148"/>
      <c r="AA51" s="148"/>
      <c r="AB51" s="148"/>
      <c r="AC51" s="148"/>
      <c r="AD51" s="148"/>
      <c r="AE51" s="148"/>
      <c r="AF51" s="148"/>
      <c r="AG51" s="148" t="s">
        <v>175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70">
        <v>39</v>
      </c>
      <c r="B52" s="171" t="s">
        <v>182</v>
      </c>
      <c r="C52" s="178" t="s">
        <v>183</v>
      </c>
      <c r="D52" s="172" t="s">
        <v>103</v>
      </c>
      <c r="E52" s="173">
        <v>1</v>
      </c>
      <c r="F52" s="174"/>
      <c r="G52" s="175">
        <f t="shared" si="14"/>
        <v>0</v>
      </c>
      <c r="H52" s="156">
        <v>0</v>
      </c>
      <c r="I52" s="155">
        <f t="shared" si="15"/>
        <v>0</v>
      </c>
      <c r="J52" s="156"/>
      <c r="K52" s="155">
        <f t="shared" si="16"/>
        <v>0</v>
      </c>
      <c r="L52" s="155">
        <v>21</v>
      </c>
      <c r="M52" s="155">
        <f t="shared" si="17"/>
        <v>0</v>
      </c>
      <c r="N52" s="155">
        <v>0</v>
      </c>
      <c r="O52" s="155">
        <f t="shared" si="18"/>
        <v>0</v>
      </c>
      <c r="P52" s="155">
        <v>0</v>
      </c>
      <c r="Q52" s="155">
        <f t="shared" si="19"/>
        <v>0</v>
      </c>
      <c r="R52" s="155"/>
      <c r="S52" s="155" t="s">
        <v>104</v>
      </c>
      <c r="T52" s="155" t="s">
        <v>105</v>
      </c>
      <c r="U52" s="155">
        <v>0</v>
      </c>
      <c r="V52" s="155">
        <f t="shared" si="20"/>
        <v>0</v>
      </c>
      <c r="W52" s="155"/>
      <c r="X52" s="155" t="s">
        <v>174</v>
      </c>
      <c r="Y52" s="148"/>
      <c r="Z52" s="148"/>
      <c r="AA52" s="148"/>
      <c r="AB52" s="148"/>
      <c r="AC52" s="148"/>
      <c r="AD52" s="148"/>
      <c r="AE52" s="148"/>
      <c r="AF52" s="148"/>
      <c r="AG52" s="148" t="s">
        <v>175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70">
        <v>40</v>
      </c>
      <c r="B53" s="171" t="s">
        <v>184</v>
      </c>
      <c r="C53" s="178" t="s">
        <v>185</v>
      </c>
      <c r="D53" s="172" t="s">
        <v>103</v>
      </c>
      <c r="E53" s="173">
        <v>3</v>
      </c>
      <c r="F53" s="174"/>
      <c r="G53" s="175">
        <f t="shared" si="14"/>
        <v>0</v>
      </c>
      <c r="H53" s="156">
        <v>0</v>
      </c>
      <c r="I53" s="155">
        <f t="shared" si="15"/>
        <v>0</v>
      </c>
      <c r="J53" s="156"/>
      <c r="K53" s="155">
        <f t="shared" si="16"/>
        <v>0</v>
      </c>
      <c r="L53" s="155">
        <v>21</v>
      </c>
      <c r="M53" s="155">
        <f t="shared" si="17"/>
        <v>0</v>
      </c>
      <c r="N53" s="155">
        <v>0</v>
      </c>
      <c r="O53" s="155">
        <f t="shared" si="18"/>
        <v>0</v>
      </c>
      <c r="P53" s="155">
        <v>0</v>
      </c>
      <c r="Q53" s="155">
        <f t="shared" si="19"/>
        <v>0</v>
      </c>
      <c r="R53" s="155"/>
      <c r="S53" s="155" t="s">
        <v>104</v>
      </c>
      <c r="T53" s="155" t="s">
        <v>173</v>
      </c>
      <c r="U53" s="155">
        <v>0.33</v>
      </c>
      <c r="V53" s="155">
        <f t="shared" si="20"/>
        <v>0.99</v>
      </c>
      <c r="W53" s="155"/>
      <c r="X53" s="155" t="s">
        <v>174</v>
      </c>
      <c r="Y53" s="148"/>
      <c r="Z53" s="148"/>
      <c r="AA53" s="148"/>
      <c r="AB53" s="148"/>
      <c r="AC53" s="148"/>
      <c r="AD53" s="148"/>
      <c r="AE53" s="148"/>
      <c r="AF53" s="148"/>
      <c r="AG53" s="148" t="s">
        <v>175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70">
        <v>41</v>
      </c>
      <c r="B54" s="171" t="s">
        <v>186</v>
      </c>
      <c r="C54" s="178" t="s">
        <v>187</v>
      </c>
      <c r="D54" s="172" t="s">
        <v>103</v>
      </c>
      <c r="E54" s="173">
        <v>5</v>
      </c>
      <c r="F54" s="174"/>
      <c r="G54" s="175">
        <f t="shared" si="14"/>
        <v>0</v>
      </c>
      <c r="H54" s="156">
        <v>0</v>
      </c>
      <c r="I54" s="155">
        <f t="shared" si="15"/>
        <v>0</v>
      </c>
      <c r="J54" s="156"/>
      <c r="K54" s="155">
        <f t="shared" si="16"/>
        <v>0</v>
      </c>
      <c r="L54" s="155">
        <v>21</v>
      </c>
      <c r="M54" s="155">
        <f t="shared" si="17"/>
        <v>0</v>
      </c>
      <c r="N54" s="155">
        <v>0</v>
      </c>
      <c r="O54" s="155">
        <f t="shared" si="18"/>
        <v>0</v>
      </c>
      <c r="P54" s="155">
        <v>0</v>
      </c>
      <c r="Q54" s="155">
        <f t="shared" si="19"/>
        <v>0</v>
      </c>
      <c r="R54" s="155"/>
      <c r="S54" s="155" t="s">
        <v>104</v>
      </c>
      <c r="T54" s="155" t="s">
        <v>173</v>
      </c>
      <c r="U54" s="155">
        <v>0.5</v>
      </c>
      <c r="V54" s="155">
        <f t="shared" si="20"/>
        <v>2.5</v>
      </c>
      <c r="W54" s="155"/>
      <c r="X54" s="155" t="s">
        <v>174</v>
      </c>
      <c r="Y54" s="148"/>
      <c r="Z54" s="148"/>
      <c r="AA54" s="148"/>
      <c r="AB54" s="148"/>
      <c r="AC54" s="148"/>
      <c r="AD54" s="148"/>
      <c r="AE54" s="148"/>
      <c r="AF54" s="148"/>
      <c r="AG54" s="148" t="s">
        <v>175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70">
        <v>42</v>
      </c>
      <c r="B55" s="171" t="s">
        <v>188</v>
      </c>
      <c r="C55" s="178" t="s">
        <v>189</v>
      </c>
      <c r="D55" s="172" t="s">
        <v>103</v>
      </c>
      <c r="E55" s="173">
        <v>8</v>
      </c>
      <c r="F55" s="174"/>
      <c r="G55" s="175">
        <f t="shared" si="14"/>
        <v>0</v>
      </c>
      <c r="H55" s="156">
        <v>0</v>
      </c>
      <c r="I55" s="155">
        <f t="shared" si="15"/>
        <v>0</v>
      </c>
      <c r="J55" s="156"/>
      <c r="K55" s="155">
        <f t="shared" si="16"/>
        <v>0</v>
      </c>
      <c r="L55" s="155">
        <v>21</v>
      </c>
      <c r="M55" s="155">
        <f t="shared" si="17"/>
        <v>0</v>
      </c>
      <c r="N55" s="155">
        <v>0</v>
      </c>
      <c r="O55" s="155">
        <f t="shared" si="18"/>
        <v>0</v>
      </c>
      <c r="P55" s="155">
        <v>0</v>
      </c>
      <c r="Q55" s="155">
        <f t="shared" si="19"/>
        <v>0</v>
      </c>
      <c r="R55" s="155"/>
      <c r="S55" s="155" t="s">
        <v>104</v>
      </c>
      <c r="T55" s="155" t="s">
        <v>173</v>
      </c>
      <c r="U55" s="155">
        <v>0.33</v>
      </c>
      <c r="V55" s="155">
        <f t="shared" si="20"/>
        <v>2.64</v>
      </c>
      <c r="W55" s="155"/>
      <c r="X55" s="155" t="s">
        <v>174</v>
      </c>
      <c r="Y55" s="148"/>
      <c r="Z55" s="148"/>
      <c r="AA55" s="148"/>
      <c r="AB55" s="148"/>
      <c r="AC55" s="148"/>
      <c r="AD55" s="148"/>
      <c r="AE55" s="148"/>
      <c r="AF55" s="148"/>
      <c r="AG55" s="148" t="s">
        <v>175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70">
        <v>43</v>
      </c>
      <c r="B56" s="171" t="s">
        <v>190</v>
      </c>
      <c r="C56" s="178" t="s">
        <v>191</v>
      </c>
      <c r="D56" s="172" t="s">
        <v>103</v>
      </c>
      <c r="E56" s="173">
        <v>1</v>
      </c>
      <c r="F56" s="174"/>
      <c r="G56" s="175">
        <f t="shared" si="14"/>
        <v>0</v>
      </c>
      <c r="H56" s="156">
        <v>0</v>
      </c>
      <c r="I56" s="155">
        <f t="shared" si="15"/>
        <v>0</v>
      </c>
      <c r="J56" s="156"/>
      <c r="K56" s="155">
        <f t="shared" si="16"/>
        <v>0</v>
      </c>
      <c r="L56" s="155">
        <v>21</v>
      </c>
      <c r="M56" s="155">
        <f t="shared" si="17"/>
        <v>0</v>
      </c>
      <c r="N56" s="155">
        <v>0</v>
      </c>
      <c r="O56" s="155">
        <f t="shared" si="18"/>
        <v>0</v>
      </c>
      <c r="P56" s="155">
        <v>0</v>
      </c>
      <c r="Q56" s="155">
        <f t="shared" si="19"/>
        <v>0</v>
      </c>
      <c r="R56" s="155"/>
      <c r="S56" s="155" t="s">
        <v>104</v>
      </c>
      <c r="T56" s="155" t="s">
        <v>173</v>
      </c>
      <c r="U56" s="155">
        <v>0.42</v>
      </c>
      <c r="V56" s="155">
        <f t="shared" si="20"/>
        <v>0.42</v>
      </c>
      <c r="W56" s="155"/>
      <c r="X56" s="155" t="s">
        <v>174</v>
      </c>
      <c r="Y56" s="148"/>
      <c r="Z56" s="148"/>
      <c r="AA56" s="148"/>
      <c r="AB56" s="148"/>
      <c r="AC56" s="148"/>
      <c r="AD56" s="148"/>
      <c r="AE56" s="148"/>
      <c r="AF56" s="148"/>
      <c r="AG56" s="148" t="s">
        <v>175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70">
        <v>44</v>
      </c>
      <c r="B57" s="171" t="s">
        <v>192</v>
      </c>
      <c r="C57" s="178" t="s">
        <v>193</v>
      </c>
      <c r="D57" s="172" t="s">
        <v>103</v>
      </c>
      <c r="E57" s="173">
        <v>1</v>
      </c>
      <c r="F57" s="174"/>
      <c r="G57" s="175">
        <f t="shared" si="14"/>
        <v>0</v>
      </c>
      <c r="H57" s="156">
        <v>0</v>
      </c>
      <c r="I57" s="155">
        <f t="shared" si="15"/>
        <v>0</v>
      </c>
      <c r="J57" s="156"/>
      <c r="K57" s="155">
        <f t="shared" si="16"/>
        <v>0</v>
      </c>
      <c r="L57" s="155">
        <v>21</v>
      </c>
      <c r="M57" s="155">
        <f t="shared" si="17"/>
        <v>0</v>
      </c>
      <c r="N57" s="155">
        <v>0</v>
      </c>
      <c r="O57" s="155">
        <f t="shared" si="18"/>
        <v>0</v>
      </c>
      <c r="P57" s="155">
        <v>0</v>
      </c>
      <c r="Q57" s="155">
        <f t="shared" si="19"/>
        <v>0</v>
      </c>
      <c r="R57" s="155"/>
      <c r="S57" s="155" t="s">
        <v>104</v>
      </c>
      <c r="T57" s="155" t="s">
        <v>173</v>
      </c>
      <c r="U57" s="155">
        <v>4</v>
      </c>
      <c r="V57" s="155">
        <f t="shared" si="20"/>
        <v>4</v>
      </c>
      <c r="W57" s="155"/>
      <c r="X57" s="155" t="s">
        <v>174</v>
      </c>
      <c r="Y57" s="148"/>
      <c r="Z57" s="148"/>
      <c r="AA57" s="148"/>
      <c r="AB57" s="148"/>
      <c r="AC57" s="148"/>
      <c r="AD57" s="148"/>
      <c r="AE57" s="148"/>
      <c r="AF57" s="148"/>
      <c r="AG57" s="148" t="s">
        <v>175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70">
        <v>45</v>
      </c>
      <c r="B58" s="171" t="s">
        <v>194</v>
      </c>
      <c r="C58" s="178" t="s">
        <v>195</v>
      </c>
      <c r="D58" s="172" t="s">
        <v>151</v>
      </c>
      <c r="E58" s="173">
        <v>193</v>
      </c>
      <c r="F58" s="174"/>
      <c r="G58" s="175">
        <f t="shared" si="14"/>
        <v>0</v>
      </c>
      <c r="H58" s="156">
        <v>0</v>
      </c>
      <c r="I58" s="155">
        <f t="shared" si="15"/>
        <v>0</v>
      </c>
      <c r="J58" s="156"/>
      <c r="K58" s="155">
        <f t="shared" si="16"/>
        <v>0</v>
      </c>
      <c r="L58" s="155">
        <v>21</v>
      </c>
      <c r="M58" s="155">
        <f t="shared" si="17"/>
        <v>0</v>
      </c>
      <c r="N58" s="155">
        <v>0</v>
      </c>
      <c r="O58" s="155">
        <f t="shared" si="18"/>
        <v>0</v>
      </c>
      <c r="P58" s="155">
        <v>0</v>
      </c>
      <c r="Q58" s="155">
        <f t="shared" si="19"/>
        <v>0</v>
      </c>
      <c r="R58" s="155"/>
      <c r="S58" s="155" t="s">
        <v>153</v>
      </c>
      <c r="T58" s="155" t="s">
        <v>105</v>
      </c>
      <c r="U58" s="155">
        <v>4.6330000000000003E-2</v>
      </c>
      <c r="V58" s="155">
        <f t="shared" si="20"/>
        <v>8.94</v>
      </c>
      <c r="W58" s="155"/>
      <c r="X58" s="155" t="s">
        <v>174</v>
      </c>
      <c r="Y58" s="148"/>
      <c r="Z58" s="148"/>
      <c r="AA58" s="148"/>
      <c r="AB58" s="148"/>
      <c r="AC58" s="148"/>
      <c r="AD58" s="148"/>
      <c r="AE58" s="148"/>
      <c r="AF58" s="148"/>
      <c r="AG58" s="148" t="s">
        <v>175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70">
        <v>46</v>
      </c>
      <c r="B59" s="171" t="s">
        <v>196</v>
      </c>
      <c r="C59" s="178" t="s">
        <v>197</v>
      </c>
      <c r="D59" s="172" t="s">
        <v>151</v>
      </c>
      <c r="E59" s="173">
        <v>495</v>
      </c>
      <c r="F59" s="174"/>
      <c r="G59" s="175">
        <f t="shared" si="14"/>
        <v>0</v>
      </c>
      <c r="H59" s="156">
        <v>0</v>
      </c>
      <c r="I59" s="155">
        <f t="shared" si="15"/>
        <v>0</v>
      </c>
      <c r="J59" s="156"/>
      <c r="K59" s="155">
        <f t="shared" si="16"/>
        <v>0</v>
      </c>
      <c r="L59" s="155">
        <v>21</v>
      </c>
      <c r="M59" s="155">
        <f t="shared" si="17"/>
        <v>0</v>
      </c>
      <c r="N59" s="155">
        <v>0</v>
      </c>
      <c r="O59" s="155">
        <f t="shared" si="18"/>
        <v>0</v>
      </c>
      <c r="P59" s="155">
        <v>0</v>
      </c>
      <c r="Q59" s="155">
        <f t="shared" si="19"/>
        <v>0</v>
      </c>
      <c r="R59" s="155"/>
      <c r="S59" s="155" t="s">
        <v>153</v>
      </c>
      <c r="T59" s="155" t="s">
        <v>105</v>
      </c>
      <c r="U59" s="155">
        <v>4.6330000000000003E-2</v>
      </c>
      <c r="V59" s="155">
        <f t="shared" si="20"/>
        <v>22.93</v>
      </c>
      <c r="W59" s="155"/>
      <c r="X59" s="155" t="s">
        <v>174</v>
      </c>
      <c r="Y59" s="148"/>
      <c r="Z59" s="148"/>
      <c r="AA59" s="148"/>
      <c r="AB59" s="148"/>
      <c r="AC59" s="148"/>
      <c r="AD59" s="148"/>
      <c r="AE59" s="148"/>
      <c r="AF59" s="148"/>
      <c r="AG59" s="148" t="s">
        <v>175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70">
        <v>47</v>
      </c>
      <c r="B60" s="171" t="s">
        <v>198</v>
      </c>
      <c r="C60" s="178" t="s">
        <v>199</v>
      </c>
      <c r="D60" s="172" t="s">
        <v>151</v>
      </c>
      <c r="E60" s="173">
        <v>116</v>
      </c>
      <c r="F60" s="174"/>
      <c r="G60" s="175">
        <f t="shared" si="14"/>
        <v>0</v>
      </c>
      <c r="H60" s="156">
        <v>0</v>
      </c>
      <c r="I60" s="155">
        <f t="shared" si="15"/>
        <v>0</v>
      </c>
      <c r="J60" s="156"/>
      <c r="K60" s="155">
        <f t="shared" si="16"/>
        <v>0</v>
      </c>
      <c r="L60" s="155">
        <v>21</v>
      </c>
      <c r="M60" s="155">
        <f t="shared" si="17"/>
        <v>0</v>
      </c>
      <c r="N60" s="155">
        <v>0</v>
      </c>
      <c r="O60" s="155">
        <f t="shared" si="18"/>
        <v>0</v>
      </c>
      <c r="P60" s="155">
        <v>0</v>
      </c>
      <c r="Q60" s="155">
        <f t="shared" si="19"/>
        <v>0</v>
      </c>
      <c r="R60" s="155"/>
      <c r="S60" s="155" t="s">
        <v>153</v>
      </c>
      <c r="T60" s="155" t="s">
        <v>105</v>
      </c>
      <c r="U60" s="155">
        <v>5.0959999999999998E-2</v>
      </c>
      <c r="V60" s="155">
        <f t="shared" si="20"/>
        <v>5.91</v>
      </c>
      <c r="W60" s="155"/>
      <c r="X60" s="155" t="s">
        <v>174</v>
      </c>
      <c r="Y60" s="148"/>
      <c r="Z60" s="148"/>
      <c r="AA60" s="148"/>
      <c r="AB60" s="148"/>
      <c r="AC60" s="148"/>
      <c r="AD60" s="148"/>
      <c r="AE60" s="148"/>
      <c r="AF60" s="148"/>
      <c r="AG60" s="148" t="s">
        <v>175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70">
        <v>48</v>
      </c>
      <c r="B61" s="171" t="s">
        <v>200</v>
      </c>
      <c r="C61" s="178" t="s">
        <v>201</v>
      </c>
      <c r="D61" s="172" t="s">
        <v>151</v>
      </c>
      <c r="E61" s="173">
        <v>17</v>
      </c>
      <c r="F61" s="174"/>
      <c r="G61" s="175">
        <f t="shared" si="14"/>
        <v>0</v>
      </c>
      <c r="H61" s="156">
        <v>0</v>
      </c>
      <c r="I61" s="155">
        <f t="shared" si="15"/>
        <v>0</v>
      </c>
      <c r="J61" s="156"/>
      <c r="K61" s="155">
        <f t="shared" si="16"/>
        <v>0</v>
      </c>
      <c r="L61" s="155">
        <v>21</v>
      </c>
      <c r="M61" s="155">
        <f t="shared" si="17"/>
        <v>0</v>
      </c>
      <c r="N61" s="155">
        <v>0</v>
      </c>
      <c r="O61" s="155">
        <f t="shared" si="18"/>
        <v>0</v>
      </c>
      <c r="P61" s="155">
        <v>0</v>
      </c>
      <c r="Q61" s="155">
        <f t="shared" si="19"/>
        <v>0</v>
      </c>
      <c r="R61" s="155"/>
      <c r="S61" s="155" t="s">
        <v>153</v>
      </c>
      <c r="T61" s="155" t="s">
        <v>105</v>
      </c>
      <c r="U61" s="155">
        <v>5.0959999999999998E-2</v>
      </c>
      <c r="V61" s="155">
        <f t="shared" si="20"/>
        <v>0.87</v>
      </c>
      <c r="W61" s="155"/>
      <c r="X61" s="155" t="s">
        <v>174</v>
      </c>
      <c r="Y61" s="148"/>
      <c r="Z61" s="148"/>
      <c r="AA61" s="148"/>
      <c r="AB61" s="148"/>
      <c r="AC61" s="148"/>
      <c r="AD61" s="148"/>
      <c r="AE61" s="148"/>
      <c r="AF61" s="148"/>
      <c r="AG61" s="148" t="s">
        <v>175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70">
        <v>49</v>
      </c>
      <c r="B62" s="171" t="s">
        <v>202</v>
      </c>
      <c r="C62" s="178" t="s">
        <v>203</v>
      </c>
      <c r="D62" s="172" t="s">
        <v>151</v>
      </c>
      <c r="E62" s="173">
        <v>83</v>
      </c>
      <c r="F62" s="174"/>
      <c r="G62" s="175">
        <f t="shared" si="14"/>
        <v>0</v>
      </c>
      <c r="H62" s="156">
        <v>0</v>
      </c>
      <c r="I62" s="155">
        <f t="shared" si="15"/>
        <v>0</v>
      </c>
      <c r="J62" s="156"/>
      <c r="K62" s="155">
        <f t="shared" si="16"/>
        <v>0</v>
      </c>
      <c r="L62" s="155">
        <v>21</v>
      </c>
      <c r="M62" s="155">
        <f t="shared" si="17"/>
        <v>0</v>
      </c>
      <c r="N62" s="155">
        <v>0</v>
      </c>
      <c r="O62" s="155">
        <f t="shared" si="18"/>
        <v>0</v>
      </c>
      <c r="P62" s="155">
        <v>0</v>
      </c>
      <c r="Q62" s="155">
        <f t="shared" si="19"/>
        <v>0</v>
      </c>
      <c r="R62" s="155"/>
      <c r="S62" s="155" t="s">
        <v>153</v>
      </c>
      <c r="T62" s="155" t="s">
        <v>105</v>
      </c>
      <c r="U62" s="155">
        <v>5.0959999999999998E-2</v>
      </c>
      <c r="V62" s="155">
        <f t="shared" si="20"/>
        <v>4.2300000000000004</v>
      </c>
      <c r="W62" s="155"/>
      <c r="X62" s="155" t="s">
        <v>174</v>
      </c>
      <c r="Y62" s="148"/>
      <c r="Z62" s="148"/>
      <c r="AA62" s="148"/>
      <c r="AB62" s="148"/>
      <c r="AC62" s="148"/>
      <c r="AD62" s="148"/>
      <c r="AE62" s="148"/>
      <c r="AF62" s="148"/>
      <c r="AG62" s="148" t="s">
        <v>175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70">
        <v>50</v>
      </c>
      <c r="B63" s="171" t="s">
        <v>204</v>
      </c>
      <c r="C63" s="178" t="s">
        <v>205</v>
      </c>
      <c r="D63" s="172" t="s">
        <v>206</v>
      </c>
      <c r="E63" s="173">
        <v>4</v>
      </c>
      <c r="F63" s="174"/>
      <c r="G63" s="175">
        <f t="shared" si="14"/>
        <v>0</v>
      </c>
      <c r="H63" s="156">
        <v>0</v>
      </c>
      <c r="I63" s="155">
        <f t="shared" si="15"/>
        <v>0</v>
      </c>
      <c r="J63" s="156"/>
      <c r="K63" s="155">
        <f t="shared" si="16"/>
        <v>0</v>
      </c>
      <c r="L63" s="155">
        <v>21</v>
      </c>
      <c r="M63" s="155">
        <f t="shared" si="17"/>
        <v>0</v>
      </c>
      <c r="N63" s="155">
        <v>0</v>
      </c>
      <c r="O63" s="155">
        <f t="shared" si="18"/>
        <v>0</v>
      </c>
      <c r="P63" s="155">
        <v>0</v>
      </c>
      <c r="Q63" s="155">
        <f t="shared" si="19"/>
        <v>0</v>
      </c>
      <c r="R63" s="155"/>
      <c r="S63" s="155" t="s">
        <v>104</v>
      </c>
      <c r="T63" s="155" t="s">
        <v>130</v>
      </c>
      <c r="U63" s="155">
        <v>0.1</v>
      </c>
      <c r="V63" s="155">
        <f t="shared" si="20"/>
        <v>0.4</v>
      </c>
      <c r="W63" s="155"/>
      <c r="X63" s="155" t="s">
        <v>174</v>
      </c>
      <c r="Y63" s="148"/>
      <c r="Z63" s="148"/>
      <c r="AA63" s="148"/>
      <c r="AB63" s="148"/>
      <c r="AC63" s="148"/>
      <c r="AD63" s="148"/>
      <c r="AE63" s="148"/>
      <c r="AF63" s="148"/>
      <c r="AG63" s="148" t="s">
        <v>175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70">
        <v>51</v>
      </c>
      <c r="B64" s="171" t="s">
        <v>207</v>
      </c>
      <c r="C64" s="178" t="s">
        <v>208</v>
      </c>
      <c r="D64" s="172" t="s">
        <v>209</v>
      </c>
      <c r="E64" s="173">
        <v>2</v>
      </c>
      <c r="F64" s="174"/>
      <c r="G64" s="175">
        <f t="shared" si="14"/>
        <v>0</v>
      </c>
      <c r="H64" s="156">
        <v>0</v>
      </c>
      <c r="I64" s="155">
        <f t="shared" si="15"/>
        <v>0</v>
      </c>
      <c r="J64" s="156"/>
      <c r="K64" s="155">
        <f t="shared" si="16"/>
        <v>0</v>
      </c>
      <c r="L64" s="155">
        <v>21</v>
      </c>
      <c r="M64" s="155">
        <f t="shared" si="17"/>
        <v>0</v>
      </c>
      <c r="N64" s="155">
        <v>0</v>
      </c>
      <c r="O64" s="155">
        <f t="shared" si="18"/>
        <v>0</v>
      </c>
      <c r="P64" s="155">
        <v>0</v>
      </c>
      <c r="Q64" s="155">
        <f t="shared" si="19"/>
        <v>0</v>
      </c>
      <c r="R64" s="155"/>
      <c r="S64" s="155" t="s">
        <v>153</v>
      </c>
      <c r="T64" s="155" t="s">
        <v>210</v>
      </c>
      <c r="U64" s="155">
        <v>0.2</v>
      </c>
      <c r="V64" s="155">
        <f t="shared" si="20"/>
        <v>0.4</v>
      </c>
      <c r="W64" s="155"/>
      <c r="X64" s="155" t="s">
        <v>174</v>
      </c>
      <c r="Y64" s="148"/>
      <c r="Z64" s="148"/>
      <c r="AA64" s="148"/>
      <c r="AB64" s="148"/>
      <c r="AC64" s="148"/>
      <c r="AD64" s="148"/>
      <c r="AE64" s="148"/>
      <c r="AF64" s="148"/>
      <c r="AG64" s="148" t="s">
        <v>175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70">
        <v>52</v>
      </c>
      <c r="B65" s="171" t="s">
        <v>211</v>
      </c>
      <c r="C65" s="178" t="s">
        <v>212</v>
      </c>
      <c r="D65" s="172" t="s">
        <v>151</v>
      </c>
      <c r="E65" s="173">
        <v>30</v>
      </c>
      <c r="F65" s="174"/>
      <c r="G65" s="175">
        <f t="shared" si="14"/>
        <v>0</v>
      </c>
      <c r="H65" s="156">
        <v>0</v>
      </c>
      <c r="I65" s="155">
        <f t="shared" si="15"/>
        <v>0</v>
      </c>
      <c r="J65" s="156"/>
      <c r="K65" s="155">
        <f t="shared" si="16"/>
        <v>0</v>
      </c>
      <c r="L65" s="155">
        <v>21</v>
      </c>
      <c r="M65" s="155">
        <f t="shared" si="17"/>
        <v>0</v>
      </c>
      <c r="N65" s="155">
        <v>0</v>
      </c>
      <c r="O65" s="155">
        <f t="shared" si="18"/>
        <v>0</v>
      </c>
      <c r="P65" s="155">
        <v>0</v>
      </c>
      <c r="Q65" s="155">
        <f t="shared" si="19"/>
        <v>0</v>
      </c>
      <c r="R65" s="155"/>
      <c r="S65" s="155" t="s">
        <v>104</v>
      </c>
      <c r="T65" s="155" t="s">
        <v>105</v>
      </c>
      <c r="U65" s="155">
        <v>0</v>
      </c>
      <c r="V65" s="155">
        <f t="shared" si="20"/>
        <v>0</v>
      </c>
      <c r="W65" s="155"/>
      <c r="X65" s="155" t="s">
        <v>174</v>
      </c>
      <c r="Y65" s="148"/>
      <c r="Z65" s="148"/>
      <c r="AA65" s="148"/>
      <c r="AB65" s="148"/>
      <c r="AC65" s="148"/>
      <c r="AD65" s="148"/>
      <c r="AE65" s="148"/>
      <c r="AF65" s="148"/>
      <c r="AG65" s="148" t="s">
        <v>213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70">
        <v>53</v>
      </c>
      <c r="B66" s="171" t="s">
        <v>214</v>
      </c>
      <c r="C66" s="178" t="s">
        <v>215</v>
      </c>
      <c r="D66" s="172" t="s">
        <v>151</v>
      </c>
      <c r="E66" s="173">
        <v>60</v>
      </c>
      <c r="F66" s="174"/>
      <c r="G66" s="175">
        <f t="shared" si="14"/>
        <v>0</v>
      </c>
      <c r="H66" s="156">
        <v>0</v>
      </c>
      <c r="I66" s="155">
        <f t="shared" si="15"/>
        <v>0</v>
      </c>
      <c r="J66" s="156"/>
      <c r="K66" s="155">
        <f t="shared" si="16"/>
        <v>0</v>
      </c>
      <c r="L66" s="155">
        <v>21</v>
      </c>
      <c r="M66" s="155">
        <f t="shared" si="17"/>
        <v>0</v>
      </c>
      <c r="N66" s="155">
        <v>0</v>
      </c>
      <c r="O66" s="155">
        <f t="shared" si="18"/>
        <v>0</v>
      </c>
      <c r="P66" s="155">
        <v>0</v>
      </c>
      <c r="Q66" s="155">
        <f t="shared" si="19"/>
        <v>0</v>
      </c>
      <c r="R66" s="155"/>
      <c r="S66" s="155" t="s">
        <v>153</v>
      </c>
      <c r="T66" s="155" t="s">
        <v>153</v>
      </c>
      <c r="U66" s="155">
        <v>9.4E-2</v>
      </c>
      <c r="V66" s="155">
        <f t="shared" si="20"/>
        <v>5.64</v>
      </c>
      <c r="W66" s="155"/>
      <c r="X66" s="155" t="s">
        <v>174</v>
      </c>
      <c r="Y66" s="148"/>
      <c r="Z66" s="148"/>
      <c r="AA66" s="148"/>
      <c r="AB66" s="148"/>
      <c r="AC66" s="148"/>
      <c r="AD66" s="148"/>
      <c r="AE66" s="148"/>
      <c r="AF66" s="148"/>
      <c r="AG66" s="148" t="s">
        <v>175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70">
        <v>54</v>
      </c>
      <c r="B67" s="171" t="s">
        <v>216</v>
      </c>
      <c r="C67" s="178" t="s">
        <v>217</v>
      </c>
      <c r="D67" s="172" t="s">
        <v>151</v>
      </c>
      <c r="E67" s="173">
        <v>30</v>
      </c>
      <c r="F67" s="174"/>
      <c r="G67" s="175">
        <f t="shared" si="14"/>
        <v>0</v>
      </c>
      <c r="H67" s="156">
        <v>0</v>
      </c>
      <c r="I67" s="155">
        <f t="shared" si="15"/>
        <v>0</v>
      </c>
      <c r="J67" s="156"/>
      <c r="K67" s="155">
        <f t="shared" si="16"/>
        <v>0</v>
      </c>
      <c r="L67" s="155">
        <v>21</v>
      </c>
      <c r="M67" s="155">
        <f t="shared" si="17"/>
        <v>0</v>
      </c>
      <c r="N67" s="155">
        <v>0</v>
      </c>
      <c r="O67" s="155">
        <f t="shared" si="18"/>
        <v>0</v>
      </c>
      <c r="P67" s="155">
        <v>0</v>
      </c>
      <c r="Q67" s="155">
        <f t="shared" si="19"/>
        <v>0</v>
      </c>
      <c r="R67" s="155"/>
      <c r="S67" s="155" t="s">
        <v>153</v>
      </c>
      <c r="T67" s="155" t="s">
        <v>153</v>
      </c>
      <c r="U67" s="155">
        <v>8.5470000000000004E-2</v>
      </c>
      <c r="V67" s="155">
        <f t="shared" si="20"/>
        <v>2.56</v>
      </c>
      <c r="W67" s="155"/>
      <c r="X67" s="155" t="s">
        <v>174</v>
      </c>
      <c r="Y67" s="148"/>
      <c r="Z67" s="148"/>
      <c r="AA67" s="148"/>
      <c r="AB67" s="148"/>
      <c r="AC67" s="148"/>
      <c r="AD67" s="148"/>
      <c r="AE67" s="148"/>
      <c r="AF67" s="148"/>
      <c r="AG67" s="148" t="s">
        <v>175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70">
        <v>55</v>
      </c>
      <c r="B68" s="171" t="s">
        <v>218</v>
      </c>
      <c r="C68" s="178" t="s">
        <v>219</v>
      </c>
      <c r="D68" s="172" t="s">
        <v>151</v>
      </c>
      <c r="E68" s="173">
        <v>15</v>
      </c>
      <c r="F68" s="174"/>
      <c r="G68" s="175">
        <f t="shared" si="14"/>
        <v>0</v>
      </c>
      <c r="H68" s="156">
        <v>0</v>
      </c>
      <c r="I68" s="155">
        <f t="shared" si="15"/>
        <v>0</v>
      </c>
      <c r="J68" s="156"/>
      <c r="K68" s="155">
        <f t="shared" si="16"/>
        <v>0</v>
      </c>
      <c r="L68" s="155">
        <v>21</v>
      </c>
      <c r="M68" s="155">
        <f t="shared" si="17"/>
        <v>0</v>
      </c>
      <c r="N68" s="155">
        <v>0</v>
      </c>
      <c r="O68" s="155">
        <f t="shared" si="18"/>
        <v>0</v>
      </c>
      <c r="P68" s="155">
        <v>0</v>
      </c>
      <c r="Q68" s="155">
        <f t="shared" si="19"/>
        <v>0</v>
      </c>
      <c r="R68" s="155"/>
      <c r="S68" s="155" t="s">
        <v>104</v>
      </c>
      <c r="T68" s="155" t="s">
        <v>130</v>
      </c>
      <c r="U68" s="155">
        <v>0.64832999999999996</v>
      </c>
      <c r="V68" s="155">
        <f t="shared" si="20"/>
        <v>9.7200000000000006</v>
      </c>
      <c r="W68" s="155"/>
      <c r="X68" s="155" t="s">
        <v>174</v>
      </c>
      <c r="Y68" s="148"/>
      <c r="Z68" s="148"/>
      <c r="AA68" s="148"/>
      <c r="AB68" s="148"/>
      <c r="AC68" s="148"/>
      <c r="AD68" s="148"/>
      <c r="AE68" s="148"/>
      <c r="AF68" s="148"/>
      <c r="AG68" s="148" t="s">
        <v>175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70">
        <v>56</v>
      </c>
      <c r="B69" s="171" t="s">
        <v>220</v>
      </c>
      <c r="C69" s="178" t="s">
        <v>221</v>
      </c>
      <c r="D69" s="172" t="s">
        <v>206</v>
      </c>
      <c r="E69" s="173">
        <v>10</v>
      </c>
      <c r="F69" s="174"/>
      <c r="G69" s="175">
        <f t="shared" si="14"/>
        <v>0</v>
      </c>
      <c r="H69" s="156">
        <v>0</v>
      </c>
      <c r="I69" s="155">
        <f t="shared" si="15"/>
        <v>0</v>
      </c>
      <c r="J69" s="156"/>
      <c r="K69" s="155">
        <f t="shared" si="16"/>
        <v>0</v>
      </c>
      <c r="L69" s="155">
        <v>21</v>
      </c>
      <c r="M69" s="155">
        <f t="shared" si="17"/>
        <v>0</v>
      </c>
      <c r="N69" s="155">
        <v>0</v>
      </c>
      <c r="O69" s="155">
        <f t="shared" si="18"/>
        <v>0</v>
      </c>
      <c r="P69" s="155">
        <v>0</v>
      </c>
      <c r="Q69" s="155">
        <f t="shared" si="19"/>
        <v>0</v>
      </c>
      <c r="R69" s="155"/>
      <c r="S69" s="155" t="s">
        <v>104</v>
      </c>
      <c r="T69" s="155" t="s">
        <v>105</v>
      </c>
      <c r="U69" s="155">
        <v>0</v>
      </c>
      <c r="V69" s="155">
        <f t="shared" si="20"/>
        <v>0</v>
      </c>
      <c r="W69" s="155"/>
      <c r="X69" s="155" t="s">
        <v>174</v>
      </c>
      <c r="Y69" s="148"/>
      <c r="Z69" s="148"/>
      <c r="AA69" s="148"/>
      <c r="AB69" s="148"/>
      <c r="AC69" s="148"/>
      <c r="AD69" s="148"/>
      <c r="AE69" s="148"/>
      <c r="AF69" s="148"/>
      <c r="AG69" s="148" t="s">
        <v>175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70">
        <v>57</v>
      </c>
      <c r="B70" s="171" t="s">
        <v>222</v>
      </c>
      <c r="C70" s="178" t="s">
        <v>223</v>
      </c>
      <c r="D70" s="172" t="s">
        <v>103</v>
      </c>
      <c r="E70" s="173">
        <v>72</v>
      </c>
      <c r="F70" s="174"/>
      <c r="G70" s="175">
        <f t="shared" si="14"/>
        <v>0</v>
      </c>
      <c r="H70" s="156">
        <v>0</v>
      </c>
      <c r="I70" s="155">
        <f t="shared" si="15"/>
        <v>0</v>
      </c>
      <c r="J70" s="156"/>
      <c r="K70" s="155">
        <f t="shared" si="16"/>
        <v>0</v>
      </c>
      <c r="L70" s="155">
        <v>21</v>
      </c>
      <c r="M70" s="155">
        <f t="shared" si="17"/>
        <v>0</v>
      </c>
      <c r="N70" s="155">
        <v>0</v>
      </c>
      <c r="O70" s="155">
        <f t="shared" si="18"/>
        <v>0</v>
      </c>
      <c r="P70" s="155">
        <v>0</v>
      </c>
      <c r="Q70" s="155">
        <f t="shared" si="19"/>
        <v>0</v>
      </c>
      <c r="R70" s="155"/>
      <c r="S70" s="155" t="s">
        <v>153</v>
      </c>
      <c r="T70" s="155" t="s">
        <v>153</v>
      </c>
      <c r="U70" s="155">
        <v>2.5000000000000001E-2</v>
      </c>
      <c r="V70" s="155">
        <f t="shared" si="20"/>
        <v>1.8</v>
      </c>
      <c r="W70" s="155"/>
      <c r="X70" s="155" t="s">
        <v>174</v>
      </c>
      <c r="Y70" s="148"/>
      <c r="Z70" s="148"/>
      <c r="AA70" s="148"/>
      <c r="AB70" s="148"/>
      <c r="AC70" s="148"/>
      <c r="AD70" s="148"/>
      <c r="AE70" s="148"/>
      <c r="AF70" s="148"/>
      <c r="AG70" s="148" t="s">
        <v>175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70">
        <v>58</v>
      </c>
      <c r="B71" s="171" t="s">
        <v>224</v>
      </c>
      <c r="C71" s="178" t="s">
        <v>225</v>
      </c>
      <c r="D71" s="172" t="s">
        <v>103</v>
      </c>
      <c r="E71" s="173">
        <v>2</v>
      </c>
      <c r="F71" s="174"/>
      <c r="G71" s="175">
        <f t="shared" si="14"/>
        <v>0</v>
      </c>
      <c r="H71" s="156">
        <v>0</v>
      </c>
      <c r="I71" s="155">
        <f t="shared" si="15"/>
        <v>0</v>
      </c>
      <c r="J71" s="156"/>
      <c r="K71" s="155">
        <f t="shared" si="16"/>
        <v>0</v>
      </c>
      <c r="L71" s="155">
        <v>21</v>
      </c>
      <c r="M71" s="155">
        <f t="shared" si="17"/>
        <v>0</v>
      </c>
      <c r="N71" s="155">
        <v>0</v>
      </c>
      <c r="O71" s="155">
        <f t="shared" si="18"/>
        <v>0</v>
      </c>
      <c r="P71" s="155">
        <v>0</v>
      </c>
      <c r="Q71" s="155">
        <f t="shared" si="19"/>
        <v>0</v>
      </c>
      <c r="R71" s="155"/>
      <c r="S71" s="155" t="s">
        <v>104</v>
      </c>
      <c r="T71" s="155" t="s">
        <v>173</v>
      </c>
      <c r="U71" s="155">
        <v>0.57999999999999996</v>
      </c>
      <c r="V71" s="155">
        <f t="shared" si="20"/>
        <v>1.1599999999999999</v>
      </c>
      <c r="W71" s="155"/>
      <c r="X71" s="155" t="s">
        <v>174</v>
      </c>
      <c r="Y71" s="148"/>
      <c r="Z71" s="148"/>
      <c r="AA71" s="148"/>
      <c r="AB71" s="148"/>
      <c r="AC71" s="148"/>
      <c r="AD71" s="148"/>
      <c r="AE71" s="148"/>
      <c r="AF71" s="148"/>
      <c r="AG71" s="148" t="s">
        <v>175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70">
        <v>59</v>
      </c>
      <c r="B72" s="171" t="s">
        <v>188</v>
      </c>
      <c r="C72" s="178" t="s">
        <v>189</v>
      </c>
      <c r="D72" s="172" t="s">
        <v>103</v>
      </c>
      <c r="E72" s="173">
        <v>8</v>
      </c>
      <c r="F72" s="174"/>
      <c r="G72" s="175">
        <f t="shared" si="14"/>
        <v>0</v>
      </c>
      <c r="H72" s="156">
        <v>0</v>
      </c>
      <c r="I72" s="155">
        <f t="shared" si="15"/>
        <v>0</v>
      </c>
      <c r="J72" s="156"/>
      <c r="K72" s="155">
        <f t="shared" si="16"/>
        <v>0</v>
      </c>
      <c r="L72" s="155">
        <v>21</v>
      </c>
      <c r="M72" s="155">
        <f t="shared" si="17"/>
        <v>0</v>
      </c>
      <c r="N72" s="155">
        <v>0</v>
      </c>
      <c r="O72" s="155">
        <f t="shared" si="18"/>
        <v>0</v>
      </c>
      <c r="P72" s="155">
        <v>0</v>
      </c>
      <c r="Q72" s="155">
        <f t="shared" si="19"/>
        <v>0</v>
      </c>
      <c r="R72" s="155"/>
      <c r="S72" s="155" t="s">
        <v>104</v>
      </c>
      <c r="T72" s="155" t="s">
        <v>173</v>
      </c>
      <c r="U72" s="155">
        <v>0.33</v>
      </c>
      <c r="V72" s="155">
        <f t="shared" si="20"/>
        <v>2.64</v>
      </c>
      <c r="W72" s="155"/>
      <c r="X72" s="155" t="s">
        <v>174</v>
      </c>
      <c r="Y72" s="148"/>
      <c r="Z72" s="148"/>
      <c r="AA72" s="148"/>
      <c r="AB72" s="148"/>
      <c r="AC72" s="148"/>
      <c r="AD72" s="148"/>
      <c r="AE72" s="148"/>
      <c r="AF72" s="148"/>
      <c r="AG72" s="148" t="s">
        <v>175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70">
        <v>60</v>
      </c>
      <c r="B73" s="171" t="s">
        <v>226</v>
      </c>
      <c r="C73" s="178" t="s">
        <v>227</v>
      </c>
      <c r="D73" s="172" t="s">
        <v>103</v>
      </c>
      <c r="E73" s="173">
        <v>1</v>
      </c>
      <c r="F73" s="174"/>
      <c r="G73" s="175">
        <f t="shared" si="14"/>
        <v>0</v>
      </c>
      <c r="H73" s="156">
        <v>0</v>
      </c>
      <c r="I73" s="155">
        <f t="shared" si="15"/>
        <v>0</v>
      </c>
      <c r="J73" s="156"/>
      <c r="K73" s="155">
        <f t="shared" si="16"/>
        <v>0</v>
      </c>
      <c r="L73" s="155">
        <v>21</v>
      </c>
      <c r="M73" s="155">
        <f t="shared" si="17"/>
        <v>0</v>
      </c>
      <c r="N73" s="155">
        <v>0</v>
      </c>
      <c r="O73" s="155">
        <f t="shared" si="18"/>
        <v>0</v>
      </c>
      <c r="P73" s="155">
        <v>0</v>
      </c>
      <c r="Q73" s="155">
        <f t="shared" si="19"/>
        <v>0</v>
      </c>
      <c r="R73" s="155"/>
      <c r="S73" s="155" t="s">
        <v>104</v>
      </c>
      <c r="T73" s="155" t="s">
        <v>173</v>
      </c>
      <c r="U73" s="155">
        <v>0.42</v>
      </c>
      <c r="V73" s="155">
        <f t="shared" si="20"/>
        <v>0.42</v>
      </c>
      <c r="W73" s="155"/>
      <c r="X73" s="155" t="s">
        <v>174</v>
      </c>
      <c r="Y73" s="148"/>
      <c r="Z73" s="148"/>
      <c r="AA73" s="148"/>
      <c r="AB73" s="148"/>
      <c r="AC73" s="148"/>
      <c r="AD73" s="148"/>
      <c r="AE73" s="148"/>
      <c r="AF73" s="148"/>
      <c r="AG73" s="148" t="s">
        <v>175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70">
        <v>61</v>
      </c>
      <c r="B74" s="171" t="s">
        <v>228</v>
      </c>
      <c r="C74" s="178" t="s">
        <v>229</v>
      </c>
      <c r="D74" s="172" t="s">
        <v>209</v>
      </c>
      <c r="E74" s="173">
        <v>1</v>
      </c>
      <c r="F74" s="174"/>
      <c r="G74" s="175">
        <f t="shared" si="14"/>
        <v>0</v>
      </c>
      <c r="H74" s="156"/>
      <c r="I74" s="155">
        <f t="shared" si="15"/>
        <v>0</v>
      </c>
      <c r="J74" s="156"/>
      <c r="K74" s="155">
        <f t="shared" si="16"/>
        <v>0</v>
      </c>
      <c r="L74" s="155">
        <v>21</v>
      </c>
      <c r="M74" s="155">
        <f t="shared" si="17"/>
        <v>0</v>
      </c>
      <c r="N74" s="155">
        <v>1.82E-3</v>
      </c>
      <c r="O74" s="155">
        <f t="shared" si="18"/>
        <v>0</v>
      </c>
      <c r="P74" s="155">
        <v>0</v>
      </c>
      <c r="Q74" s="155">
        <f t="shared" si="19"/>
        <v>0</v>
      </c>
      <c r="R74" s="155"/>
      <c r="S74" s="155" t="s">
        <v>153</v>
      </c>
      <c r="T74" s="155" t="s">
        <v>153</v>
      </c>
      <c r="U74" s="155">
        <v>1.262</v>
      </c>
      <c r="V74" s="155">
        <f t="shared" si="20"/>
        <v>1.26</v>
      </c>
      <c r="W74" s="155"/>
      <c r="X74" s="155" t="s">
        <v>174</v>
      </c>
      <c r="Y74" s="148"/>
      <c r="Z74" s="148"/>
      <c r="AA74" s="148"/>
      <c r="AB74" s="148"/>
      <c r="AC74" s="148"/>
      <c r="AD74" s="148"/>
      <c r="AE74" s="148"/>
      <c r="AF74" s="148"/>
      <c r="AG74" s="148" t="s">
        <v>175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70">
        <v>62</v>
      </c>
      <c r="B75" s="171" t="s">
        <v>230</v>
      </c>
      <c r="C75" s="178" t="s">
        <v>231</v>
      </c>
      <c r="D75" s="172" t="s">
        <v>103</v>
      </c>
      <c r="E75" s="173">
        <v>1</v>
      </c>
      <c r="F75" s="174"/>
      <c r="G75" s="175">
        <f t="shared" si="14"/>
        <v>0</v>
      </c>
      <c r="H75" s="156">
        <v>0</v>
      </c>
      <c r="I75" s="155">
        <f t="shared" si="15"/>
        <v>0</v>
      </c>
      <c r="J75" s="156"/>
      <c r="K75" s="155">
        <f t="shared" si="16"/>
        <v>0</v>
      </c>
      <c r="L75" s="155">
        <v>21</v>
      </c>
      <c r="M75" s="155">
        <f t="shared" si="17"/>
        <v>0</v>
      </c>
      <c r="N75" s="155">
        <v>0</v>
      </c>
      <c r="O75" s="155">
        <f t="shared" si="18"/>
        <v>0</v>
      </c>
      <c r="P75" s="155">
        <v>0</v>
      </c>
      <c r="Q75" s="155">
        <f t="shared" si="19"/>
        <v>0</v>
      </c>
      <c r="R75" s="155"/>
      <c r="S75" s="155" t="s">
        <v>104</v>
      </c>
      <c r="T75" s="155" t="s">
        <v>105</v>
      </c>
      <c r="U75" s="155">
        <v>0</v>
      </c>
      <c r="V75" s="155">
        <f t="shared" si="20"/>
        <v>0</v>
      </c>
      <c r="W75" s="155"/>
      <c r="X75" s="155" t="s">
        <v>174</v>
      </c>
      <c r="Y75" s="148"/>
      <c r="Z75" s="148"/>
      <c r="AA75" s="148"/>
      <c r="AB75" s="148"/>
      <c r="AC75" s="148"/>
      <c r="AD75" s="148"/>
      <c r="AE75" s="148"/>
      <c r="AF75" s="148"/>
      <c r="AG75" s="148" t="s">
        <v>175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ht="22.5" outlineLevel="1" x14ac:dyDescent="0.2">
      <c r="A76" s="170">
        <v>63</v>
      </c>
      <c r="B76" s="171" t="s">
        <v>232</v>
      </c>
      <c r="C76" s="178" t="s">
        <v>233</v>
      </c>
      <c r="D76" s="172" t="s">
        <v>103</v>
      </c>
      <c r="E76" s="173">
        <v>2</v>
      </c>
      <c r="F76" s="174"/>
      <c r="G76" s="175">
        <f t="shared" si="14"/>
        <v>0</v>
      </c>
      <c r="H76" s="156"/>
      <c r="I76" s="155">
        <f t="shared" si="15"/>
        <v>0</v>
      </c>
      <c r="J76" s="156"/>
      <c r="K76" s="155">
        <f t="shared" si="16"/>
        <v>0</v>
      </c>
      <c r="L76" s="155">
        <v>21</v>
      </c>
      <c r="M76" s="155">
        <f t="shared" si="17"/>
        <v>0</v>
      </c>
      <c r="N76" s="155">
        <v>3.7599999999999999E-3</v>
      </c>
      <c r="O76" s="155">
        <f t="shared" si="18"/>
        <v>0.01</v>
      </c>
      <c r="P76" s="155">
        <v>0</v>
      </c>
      <c r="Q76" s="155">
        <f t="shared" si="19"/>
        <v>0</v>
      </c>
      <c r="R76" s="155"/>
      <c r="S76" s="155" t="s">
        <v>153</v>
      </c>
      <c r="T76" s="155" t="s">
        <v>153</v>
      </c>
      <c r="U76" s="155">
        <v>0</v>
      </c>
      <c r="V76" s="155">
        <f t="shared" si="20"/>
        <v>0</v>
      </c>
      <c r="W76" s="155"/>
      <c r="X76" s="155" t="s">
        <v>174</v>
      </c>
      <c r="Y76" s="148"/>
      <c r="Z76" s="148"/>
      <c r="AA76" s="148"/>
      <c r="AB76" s="148"/>
      <c r="AC76" s="148"/>
      <c r="AD76" s="148"/>
      <c r="AE76" s="148"/>
      <c r="AF76" s="148"/>
      <c r="AG76" s="148" t="s">
        <v>234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70">
        <v>64</v>
      </c>
      <c r="B77" s="171" t="s">
        <v>235</v>
      </c>
      <c r="C77" s="178" t="s">
        <v>236</v>
      </c>
      <c r="D77" s="172" t="s">
        <v>103</v>
      </c>
      <c r="E77" s="173">
        <v>75</v>
      </c>
      <c r="F77" s="174"/>
      <c r="G77" s="175">
        <f t="shared" si="14"/>
        <v>0</v>
      </c>
      <c r="H77" s="156">
        <v>0</v>
      </c>
      <c r="I77" s="155">
        <f t="shared" si="15"/>
        <v>0</v>
      </c>
      <c r="J77" s="156"/>
      <c r="K77" s="155">
        <f t="shared" si="16"/>
        <v>0</v>
      </c>
      <c r="L77" s="155">
        <v>21</v>
      </c>
      <c r="M77" s="155">
        <f t="shared" si="17"/>
        <v>0</v>
      </c>
      <c r="N77" s="155">
        <v>0</v>
      </c>
      <c r="O77" s="155">
        <f t="shared" si="18"/>
        <v>0</v>
      </c>
      <c r="P77" s="155">
        <v>0</v>
      </c>
      <c r="Q77" s="155">
        <f t="shared" si="19"/>
        <v>0</v>
      </c>
      <c r="R77" s="155"/>
      <c r="S77" s="155" t="s">
        <v>153</v>
      </c>
      <c r="T77" s="155" t="s">
        <v>153</v>
      </c>
      <c r="U77" s="155">
        <v>5.0500000000000003E-2</v>
      </c>
      <c r="V77" s="155">
        <f t="shared" si="20"/>
        <v>3.79</v>
      </c>
      <c r="W77" s="155"/>
      <c r="X77" s="155" t="s">
        <v>174</v>
      </c>
      <c r="Y77" s="148"/>
      <c r="Z77" s="148"/>
      <c r="AA77" s="148"/>
      <c r="AB77" s="148"/>
      <c r="AC77" s="148"/>
      <c r="AD77" s="148"/>
      <c r="AE77" s="148"/>
      <c r="AF77" s="148"/>
      <c r="AG77" s="148" t="s">
        <v>234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x14ac:dyDescent="0.2">
      <c r="A78" s="158" t="s">
        <v>100</v>
      </c>
      <c r="B78" s="159" t="s">
        <v>65</v>
      </c>
      <c r="C78" s="177" t="s">
        <v>66</v>
      </c>
      <c r="D78" s="160"/>
      <c r="E78" s="161"/>
      <c r="F78" s="162"/>
      <c r="G78" s="163">
        <f>SUMIF(AG79:AG81,"&lt;&gt;NOR",G79:G81)</f>
        <v>0</v>
      </c>
      <c r="H78" s="157"/>
      <c r="I78" s="157">
        <f>SUM(I79:I81)</f>
        <v>0</v>
      </c>
      <c r="J78" s="157"/>
      <c r="K78" s="157">
        <f>SUM(K79:K81)</f>
        <v>0</v>
      </c>
      <c r="L78" s="157"/>
      <c r="M78" s="157">
        <f>SUM(M79:M81)</f>
        <v>0</v>
      </c>
      <c r="N78" s="157"/>
      <c r="O78" s="157">
        <f>SUM(O79:O81)</f>
        <v>0</v>
      </c>
      <c r="P78" s="157"/>
      <c r="Q78" s="157">
        <f>SUM(Q79:Q81)</f>
        <v>0</v>
      </c>
      <c r="R78" s="157"/>
      <c r="S78" s="157"/>
      <c r="T78" s="157"/>
      <c r="U78" s="157"/>
      <c r="V78" s="157">
        <f>SUM(V79:V81)</f>
        <v>44</v>
      </c>
      <c r="W78" s="157"/>
      <c r="X78" s="157"/>
      <c r="AG78" t="s">
        <v>101</v>
      </c>
    </row>
    <row r="79" spans="1:60" outlineLevel="1" x14ac:dyDescent="0.2">
      <c r="A79" s="170">
        <v>65</v>
      </c>
      <c r="B79" s="171" t="s">
        <v>237</v>
      </c>
      <c r="C79" s="178" t="s">
        <v>238</v>
      </c>
      <c r="D79" s="172" t="s">
        <v>239</v>
      </c>
      <c r="E79" s="173">
        <v>24</v>
      </c>
      <c r="F79" s="174"/>
      <c r="G79" s="175">
        <f>ROUND(E79*F79,2)</f>
        <v>0</v>
      </c>
      <c r="H79" s="156">
        <v>0</v>
      </c>
      <c r="I79" s="155">
        <f>ROUND(E79*H79,2)</f>
        <v>0</v>
      </c>
      <c r="J79" s="156"/>
      <c r="K79" s="155">
        <f>ROUND(E79*J79,2)</f>
        <v>0</v>
      </c>
      <c r="L79" s="155">
        <v>21</v>
      </c>
      <c r="M79" s="155">
        <f>G79*(1+L79/100)</f>
        <v>0</v>
      </c>
      <c r="N79" s="155">
        <v>0</v>
      </c>
      <c r="O79" s="155">
        <f>ROUND(E79*N79,2)</f>
        <v>0</v>
      </c>
      <c r="P79" s="155">
        <v>0</v>
      </c>
      <c r="Q79" s="155">
        <f>ROUND(E79*P79,2)</f>
        <v>0</v>
      </c>
      <c r="R79" s="155"/>
      <c r="S79" s="155" t="s">
        <v>104</v>
      </c>
      <c r="T79" s="155" t="s">
        <v>173</v>
      </c>
      <c r="U79" s="155">
        <v>1</v>
      </c>
      <c r="V79" s="155">
        <f>ROUND(E79*U79,2)</f>
        <v>24</v>
      </c>
      <c r="W79" s="155"/>
      <c r="X79" s="155" t="s">
        <v>174</v>
      </c>
      <c r="Y79" s="148"/>
      <c r="Z79" s="148"/>
      <c r="AA79" s="148"/>
      <c r="AB79" s="148"/>
      <c r="AC79" s="148"/>
      <c r="AD79" s="148"/>
      <c r="AE79" s="148"/>
      <c r="AF79" s="148"/>
      <c r="AG79" s="148" t="s">
        <v>175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70">
        <v>66</v>
      </c>
      <c r="B80" s="171" t="s">
        <v>240</v>
      </c>
      <c r="C80" s="178" t="s">
        <v>241</v>
      </c>
      <c r="D80" s="172" t="s">
        <v>239</v>
      </c>
      <c r="E80" s="173">
        <v>16</v>
      </c>
      <c r="F80" s="174"/>
      <c r="G80" s="175">
        <f>ROUND(E80*F80,2)</f>
        <v>0</v>
      </c>
      <c r="H80" s="156">
        <v>0</v>
      </c>
      <c r="I80" s="155">
        <f>ROUND(E80*H80,2)</f>
        <v>0</v>
      </c>
      <c r="J80" s="156"/>
      <c r="K80" s="155">
        <f>ROUND(E80*J80,2)</f>
        <v>0</v>
      </c>
      <c r="L80" s="155">
        <v>21</v>
      </c>
      <c r="M80" s="155">
        <f>G80*(1+L80/100)</f>
        <v>0</v>
      </c>
      <c r="N80" s="155">
        <v>0</v>
      </c>
      <c r="O80" s="155">
        <f>ROUND(E80*N80,2)</f>
        <v>0</v>
      </c>
      <c r="P80" s="155">
        <v>0</v>
      </c>
      <c r="Q80" s="155">
        <f>ROUND(E80*P80,2)</f>
        <v>0</v>
      </c>
      <c r="R80" s="155"/>
      <c r="S80" s="155" t="s">
        <v>104</v>
      </c>
      <c r="T80" s="155" t="s">
        <v>173</v>
      </c>
      <c r="U80" s="155">
        <v>1</v>
      </c>
      <c r="V80" s="155">
        <f>ROUND(E80*U80,2)</f>
        <v>16</v>
      </c>
      <c r="W80" s="155"/>
      <c r="X80" s="155" t="s">
        <v>174</v>
      </c>
      <c r="Y80" s="148"/>
      <c r="Z80" s="148"/>
      <c r="AA80" s="148"/>
      <c r="AB80" s="148"/>
      <c r="AC80" s="148"/>
      <c r="AD80" s="148"/>
      <c r="AE80" s="148"/>
      <c r="AF80" s="148"/>
      <c r="AG80" s="148" t="s">
        <v>175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70">
        <v>67</v>
      </c>
      <c r="B81" s="171" t="s">
        <v>242</v>
      </c>
      <c r="C81" s="178" t="s">
        <v>243</v>
      </c>
      <c r="D81" s="172" t="s">
        <v>239</v>
      </c>
      <c r="E81" s="173">
        <v>4</v>
      </c>
      <c r="F81" s="174"/>
      <c r="G81" s="175">
        <f>ROUND(E81*F81,2)</f>
        <v>0</v>
      </c>
      <c r="H81" s="156">
        <v>0</v>
      </c>
      <c r="I81" s="155">
        <f>ROUND(E81*H81,2)</f>
        <v>0</v>
      </c>
      <c r="J81" s="156"/>
      <c r="K81" s="155">
        <f>ROUND(E81*J81,2)</f>
        <v>0</v>
      </c>
      <c r="L81" s="155">
        <v>21</v>
      </c>
      <c r="M81" s="155">
        <f>G81*(1+L81/100)</f>
        <v>0</v>
      </c>
      <c r="N81" s="155">
        <v>0</v>
      </c>
      <c r="O81" s="155">
        <f>ROUND(E81*N81,2)</f>
        <v>0</v>
      </c>
      <c r="P81" s="155">
        <v>0</v>
      </c>
      <c r="Q81" s="155">
        <f>ROUND(E81*P81,2)</f>
        <v>0</v>
      </c>
      <c r="R81" s="155"/>
      <c r="S81" s="155" t="s">
        <v>104</v>
      </c>
      <c r="T81" s="155" t="s">
        <v>173</v>
      </c>
      <c r="U81" s="155">
        <v>1</v>
      </c>
      <c r="V81" s="155">
        <f>ROUND(E81*U81,2)</f>
        <v>4</v>
      </c>
      <c r="W81" s="155"/>
      <c r="X81" s="155" t="s">
        <v>174</v>
      </c>
      <c r="Y81" s="148"/>
      <c r="Z81" s="148"/>
      <c r="AA81" s="148"/>
      <c r="AB81" s="148"/>
      <c r="AC81" s="148"/>
      <c r="AD81" s="148"/>
      <c r="AE81" s="148"/>
      <c r="AF81" s="148"/>
      <c r="AG81" s="148" t="s">
        <v>175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x14ac:dyDescent="0.2">
      <c r="A82" s="158" t="s">
        <v>100</v>
      </c>
      <c r="B82" s="159" t="s">
        <v>67</v>
      </c>
      <c r="C82" s="177" t="s">
        <v>68</v>
      </c>
      <c r="D82" s="160"/>
      <c r="E82" s="161"/>
      <c r="F82" s="162"/>
      <c r="G82" s="163">
        <f>SUMIF(AG83:AG85,"&lt;&gt;NOR",G83:G85)</f>
        <v>0</v>
      </c>
      <c r="H82" s="157"/>
      <c r="I82" s="157">
        <f>SUM(I83:I85)</f>
        <v>0</v>
      </c>
      <c r="J82" s="157"/>
      <c r="K82" s="157">
        <f>SUM(K83:K85)</f>
        <v>0</v>
      </c>
      <c r="L82" s="157"/>
      <c r="M82" s="157">
        <f>SUM(M83:M85)</f>
        <v>0</v>
      </c>
      <c r="N82" s="157"/>
      <c r="O82" s="157">
        <f>SUM(O83:O85)</f>
        <v>0</v>
      </c>
      <c r="P82" s="157"/>
      <c r="Q82" s="157">
        <f>SUM(Q83:Q85)</f>
        <v>0</v>
      </c>
      <c r="R82" s="157"/>
      <c r="S82" s="157"/>
      <c r="T82" s="157"/>
      <c r="U82" s="157"/>
      <c r="V82" s="157">
        <f>SUM(V83:V85)</f>
        <v>61.36</v>
      </c>
      <c r="W82" s="157"/>
      <c r="X82" s="157"/>
      <c r="AG82" t="s">
        <v>101</v>
      </c>
    </row>
    <row r="83" spans="1:60" outlineLevel="1" x14ac:dyDescent="0.2">
      <c r="A83" s="170">
        <v>68</v>
      </c>
      <c r="B83" s="171" t="s">
        <v>244</v>
      </c>
      <c r="C83" s="178" t="s">
        <v>245</v>
      </c>
      <c r="D83" s="172" t="s">
        <v>246</v>
      </c>
      <c r="E83" s="173">
        <v>46</v>
      </c>
      <c r="F83" s="174"/>
      <c r="G83" s="175">
        <f>ROUND(E83*F83,2)</f>
        <v>0</v>
      </c>
      <c r="H83" s="156">
        <v>0</v>
      </c>
      <c r="I83" s="155">
        <f>ROUND(E83*H83,2)</f>
        <v>0</v>
      </c>
      <c r="J83" s="156"/>
      <c r="K83" s="155">
        <f>ROUND(E83*J83,2)</f>
        <v>0</v>
      </c>
      <c r="L83" s="155">
        <v>21</v>
      </c>
      <c r="M83" s="155">
        <f>G83*(1+L83/100)</f>
        <v>0</v>
      </c>
      <c r="N83" s="155">
        <v>0</v>
      </c>
      <c r="O83" s="155">
        <f>ROUND(E83*N83,2)</f>
        <v>0</v>
      </c>
      <c r="P83" s="155">
        <v>0</v>
      </c>
      <c r="Q83" s="155">
        <f>ROUND(E83*P83,2)</f>
        <v>0</v>
      </c>
      <c r="R83" s="155"/>
      <c r="S83" s="155" t="s">
        <v>104</v>
      </c>
      <c r="T83" s="155" t="s">
        <v>173</v>
      </c>
      <c r="U83" s="155">
        <v>1</v>
      </c>
      <c r="V83" s="155">
        <f>ROUND(E83*U83,2)</f>
        <v>46</v>
      </c>
      <c r="W83" s="155"/>
      <c r="X83" s="155" t="s">
        <v>174</v>
      </c>
      <c r="Y83" s="148"/>
      <c r="Z83" s="148"/>
      <c r="AA83" s="148"/>
      <c r="AB83" s="148"/>
      <c r="AC83" s="148"/>
      <c r="AD83" s="148"/>
      <c r="AE83" s="148"/>
      <c r="AF83" s="148"/>
      <c r="AG83" s="148" t="s">
        <v>175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70">
        <v>69</v>
      </c>
      <c r="B84" s="171" t="s">
        <v>247</v>
      </c>
      <c r="C84" s="178" t="s">
        <v>248</v>
      </c>
      <c r="D84" s="172" t="s">
        <v>246</v>
      </c>
      <c r="E84" s="173">
        <v>46</v>
      </c>
      <c r="F84" s="174"/>
      <c r="G84" s="175">
        <f>ROUND(E84*F84,2)</f>
        <v>0</v>
      </c>
      <c r="H84" s="156">
        <v>0</v>
      </c>
      <c r="I84" s="155">
        <f>ROUND(E84*H84,2)</f>
        <v>0</v>
      </c>
      <c r="J84" s="156"/>
      <c r="K84" s="155">
        <f>ROUND(E84*J84,2)</f>
        <v>0</v>
      </c>
      <c r="L84" s="155">
        <v>21</v>
      </c>
      <c r="M84" s="155">
        <f>G84*(1+L84/100)</f>
        <v>0</v>
      </c>
      <c r="N84" s="155">
        <v>0</v>
      </c>
      <c r="O84" s="155">
        <f>ROUND(E84*N84,2)</f>
        <v>0</v>
      </c>
      <c r="P84" s="155">
        <v>0</v>
      </c>
      <c r="Q84" s="155">
        <f>ROUND(E84*P84,2)</f>
        <v>0</v>
      </c>
      <c r="R84" s="155"/>
      <c r="S84" s="155" t="s">
        <v>104</v>
      </c>
      <c r="T84" s="155" t="s">
        <v>105</v>
      </c>
      <c r="U84" s="155">
        <v>0.16</v>
      </c>
      <c r="V84" s="155">
        <f>ROUND(E84*U84,2)</f>
        <v>7.36</v>
      </c>
      <c r="W84" s="155"/>
      <c r="X84" s="155" t="s">
        <v>174</v>
      </c>
      <c r="Y84" s="148"/>
      <c r="Z84" s="148"/>
      <c r="AA84" s="148"/>
      <c r="AB84" s="148"/>
      <c r="AC84" s="148"/>
      <c r="AD84" s="148"/>
      <c r="AE84" s="148"/>
      <c r="AF84" s="148"/>
      <c r="AG84" s="148" t="s">
        <v>175</v>
      </c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70">
        <v>70</v>
      </c>
      <c r="B85" s="171" t="s">
        <v>249</v>
      </c>
      <c r="C85" s="178" t="s">
        <v>250</v>
      </c>
      <c r="D85" s="172" t="s">
        <v>239</v>
      </c>
      <c r="E85" s="173">
        <v>8</v>
      </c>
      <c r="F85" s="174"/>
      <c r="G85" s="175">
        <f>ROUND(E85*F85,2)</f>
        <v>0</v>
      </c>
      <c r="H85" s="156">
        <v>0</v>
      </c>
      <c r="I85" s="155">
        <f>ROUND(E85*H85,2)</f>
        <v>0</v>
      </c>
      <c r="J85" s="156"/>
      <c r="K85" s="155">
        <f>ROUND(E85*J85,2)</f>
        <v>0</v>
      </c>
      <c r="L85" s="155">
        <v>21</v>
      </c>
      <c r="M85" s="155">
        <f>G85*(1+L85/100)</f>
        <v>0</v>
      </c>
      <c r="N85" s="155">
        <v>0</v>
      </c>
      <c r="O85" s="155">
        <f>ROUND(E85*N85,2)</f>
        <v>0</v>
      </c>
      <c r="P85" s="155">
        <v>0</v>
      </c>
      <c r="Q85" s="155">
        <f>ROUND(E85*P85,2)</f>
        <v>0</v>
      </c>
      <c r="R85" s="155"/>
      <c r="S85" s="155" t="s">
        <v>104</v>
      </c>
      <c r="T85" s="155" t="s">
        <v>173</v>
      </c>
      <c r="U85" s="155">
        <v>1</v>
      </c>
      <c r="V85" s="155">
        <f>ROUND(E85*U85,2)</f>
        <v>8</v>
      </c>
      <c r="W85" s="155"/>
      <c r="X85" s="155" t="s">
        <v>174</v>
      </c>
      <c r="Y85" s="148"/>
      <c r="Z85" s="148"/>
      <c r="AA85" s="148"/>
      <c r="AB85" s="148"/>
      <c r="AC85" s="148"/>
      <c r="AD85" s="148"/>
      <c r="AE85" s="148"/>
      <c r="AF85" s="148"/>
      <c r="AG85" s="148" t="s">
        <v>175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x14ac:dyDescent="0.2">
      <c r="A86" s="158" t="s">
        <v>100</v>
      </c>
      <c r="B86" s="159" t="s">
        <v>71</v>
      </c>
      <c r="C86" s="177" t="s">
        <v>72</v>
      </c>
      <c r="D86" s="160"/>
      <c r="E86" s="161"/>
      <c r="F86" s="162"/>
      <c r="G86" s="163">
        <f>SUMIF(AG87:AG90,"&lt;&gt;NOR",G87:G90)</f>
        <v>0</v>
      </c>
      <c r="H86" s="157"/>
      <c r="I86" s="157">
        <f>SUM(I87:I90)</f>
        <v>0</v>
      </c>
      <c r="J86" s="157"/>
      <c r="K86" s="157">
        <f>SUM(K87:K90)</f>
        <v>0</v>
      </c>
      <c r="L86" s="157"/>
      <c r="M86" s="157">
        <f>SUM(M87:M90)</f>
        <v>0</v>
      </c>
      <c r="N86" s="157"/>
      <c r="O86" s="157">
        <f>SUM(O87:O90)</f>
        <v>0</v>
      </c>
      <c r="P86" s="157"/>
      <c r="Q86" s="157">
        <f>SUM(Q87:Q90)</f>
        <v>0</v>
      </c>
      <c r="R86" s="157"/>
      <c r="S86" s="157"/>
      <c r="T86" s="157"/>
      <c r="U86" s="157"/>
      <c r="V86" s="157">
        <f>SUM(V87:V90)</f>
        <v>62</v>
      </c>
      <c r="W86" s="157"/>
      <c r="X86" s="157"/>
      <c r="AG86" t="s">
        <v>101</v>
      </c>
    </row>
    <row r="87" spans="1:60" ht="22.5" outlineLevel="1" x14ac:dyDescent="0.2">
      <c r="A87" s="170">
        <v>71</v>
      </c>
      <c r="B87" s="171" t="s">
        <v>251</v>
      </c>
      <c r="C87" s="178" t="s">
        <v>252</v>
      </c>
      <c r="D87" s="172" t="s">
        <v>239</v>
      </c>
      <c r="E87" s="173">
        <v>24</v>
      </c>
      <c r="F87" s="174"/>
      <c r="G87" s="175">
        <f>ROUND(E87*F87,2)</f>
        <v>0</v>
      </c>
      <c r="H87" s="156">
        <v>0</v>
      </c>
      <c r="I87" s="155">
        <f>ROUND(E87*H87,2)</f>
        <v>0</v>
      </c>
      <c r="J87" s="156"/>
      <c r="K87" s="155">
        <f>ROUND(E87*J87,2)</f>
        <v>0</v>
      </c>
      <c r="L87" s="155">
        <v>21</v>
      </c>
      <c r="M87" s="155">
        <f>G87*(1+L87/100)</f>
        <v>0</v>
      </c>
      <c r="N87" s="155">
        <v>0</v>
      </c>
      <c r="O87" s="155">
        <f>ROUND(E87*N87,2)</f>
        <v>0</v>
      </c>
      <c r="P87" s="155">
        <v>0</v>
      </c>
      <c r="Q87" s="155">
        <f>ROUND(E87*P87,2)</f>
        <v>0</v>
      </c>
      <c r="R87" s="155"/>
      <c r="S87" s="155" t="s">
        <v>104</v>
      </c>
      <c r="T87" s="155" t="s">
        <v>173</v>
      </c>
      <c r="U87" s="155">
        <v>1</v>
      </c>
      <c r="V87" s="155">
        <f>ROUND(E87*U87,2)</f>
        <v>24</v>
      </c>
      <c r="W87" s="155"/>
      <c r="X87" s="155" t="s">
        <v>174</v>
      </c>
      <c r="Y87" s="148"/>
      <c r="Z87" s="148"/>
      <c r="AA87" s="148"/>
      <c r="AB87" s="148"/>
      <c r="AC87" s="148"/>
      <c r="AD87" s="148"/>
      <c r="AE87" s="148"/>
      <c r="AF87" s="148"/>
      <c r="AG87" s="148" t="s">
        <v>175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ht="22.5" outlineLevel="1" x14ac:dyDescent="0.2">
      <c r="A88" s="170">
        <v>72</v>
      </c>
      <c r="B88" s="171" t="s">
        <v>253</v>
      </c>
      <c r="C88" s="178" t="s">
        <v>254</v>
      </c>
      <c r="D88" s="172" t="s">
        <v>239</v>
      </c>
      <c r="E88" s="173">
        <v>16</v>
      </c>
      <c r="F88" s="174"/>
      <c r="G88" s="175">
        <f>ROUND(E88*F88,2)</f>
        <v>0</v>
      </c>
      <c r="H88" s="156">
        <v>0</v>
      </c>
      <c r="I88" s="155">
        <f>ROUND(E88*H88,2)</f>
        <v>0</v>
      </c>
      <c r="J88" s="156"/>
      <c r="K88" s="155">
        <f>ROUND(E88*J88,2)</f>
        <v>0</v>
      </c>
      <c r="L88" s="155">
        <v>21</v>
      </c>
      <c r="M88" s="155">
        <f>G88*(1+L88/100)</f>
        <v>0</v>
      </c>
      <c r="N88" s="155">
        <v>0</v>
      </c>
      <c r="O88" s="155">
        <f>ROUND(E88*N88,2)</f>
        <v>0</v>
      </c>
      <c r="P88" s="155">
        <v>0</v>
      </c>
      <c r="Q88" s="155">
        <f>ROUND(E88*P88,2)</f>
        <v>0</v>
      </c>
      <c r="R88" s="155"/>
      <c r="S88" s="155" t="s">
        <v>104</v>
      </c>
      <c r="T88" s="155" t="s">
        <v>173</v>
      </c>
      <c r="U88" s="155">
        <v>1</v>
      </c>
      <c r="V88" s="155">
        <f>ROUND(E88*U88,2)</f>
        <v>16</v>
      </c>
      <c r="W88" s="155"/>
      <c r="X88" s="155" t="s">
        <v>174</v>
      </c>
      <c r="Y88" s="148"/>
      <c r="Z88" s="148"/>
      <c r="AA88" s="148"/>
      <c r="AB88" s="148"/>
      <c r="AC88" s="148"/>
      <c r="AD88" s="148"/>
      <c r="AE88" s="148"/>
      <c r="AF88" s="148"/>
      <c r="AG88" s="148" t="s">
        <v>175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70">
        <v>73</v>
      </c>
      <c r="B89" s="171" t="s">
        <v>255</v>
      </c>
      <c r="C89" s="178" t="s">
        <v>256</v>
      </c>
      <c r="D89" s="172" t="s">
        <v>257</v>
      </c>
      <c r="E89" s="173">
        <v>16</v>
      </c>
      <c r="F89" s="174"/>
      <c r="G89" s="175">
        <f>ROUND(E89*F89,2)</f>
        <v>0</v>
      </c>
      <c r="H89" s="156">
        <v>0</v>
      </c>
      <c r="I89" s="155">
        <f>ROUND(E89*H89,2)</f>
        <v>0</v>
      </c>
      <c r="J89" s="156"/>
      <c r="K89" s="155">
        <f>ROUND(E89*J89,2)</f>
        <v>0</v>
      </c>
      <c r="L89" s="155">
        <v>21</v>
      </c>
      <c r="M89" s="155">
        <f>G89*(1+L89/100)</f>
        <v>0</v>
      </c>
      <c r="N89" s="155">
        <v>0</v>
      </c>
      <c r="O89" s="155">
        <f>ROUND(E89*N89,2)</f>
        <v>0</v>
      </c>
      <c r="P89" s="155">
        <v>0</v>
      </c>
      <c r="Q89" s="155">
        <f>ROUND(E89*P89,2)</f>
        <v>0</v>
      </c>
      <c r="R89" s="155"/>
      <c r="S89" s="155" t="s">
        <v>153</v>
      </c>
      <c r="T89" s="155" t="s">
        <v>153</v>
      </c>
      <c r="U89" s="155">
        <v>1</v>
      </c>
      <c r="V89" s="155">
        <f>ROUND(E89*U89,2)</f>
        <v>16</v>
      </c>
      <c r="W89" s="155"/>
      <c r="X89" s="155" t="s">
        <v>174</v>
      </c>
      <c r="Y89" s="148"/>
      <c r="Z89" s="148"/>
      <c r="AA89" s="148"/>
      <c r="AB89" s="148"/>
      <c r="AC89" s="148"/>
      <c r="AD89" s="148"/>
      <c r="AE89" s="148"/>
      <c r="AF89" s="148"/>
      <c r="AG89" s="148" t="s">
        <v>175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70">
        <v>74</v>
      </c>
      <c r="B90" s="171" t="s">
        <v>258</v>
      </c>
      <c r="C90" s="178" t="s">
        <v>259</v>
      </c>
      <c r="D90" s="172" t="s">
        <v>239</v>
      </c>
      <c r="E90" s="173">
        <v>6</v>
      </c>
      <c r="F90" s="174"/>
      <c r="G90" s="175">
        <f>ROUND(E90*F90,2)</f>
        <v>0</v>
      </c>
      <c r="H90" s="156">
        <v>0</v>
      </c>
      <c r="I90" s="155">
        <f>ROUND(E90*H90,2)</f>
        <v>0</v>
      </c>
      <c r="J90" s="156"/>
      <c r="K90" s="155">
        <f>ROUND(E90*J90,2)</f>
        <v>0</v>
      </c>
      <c r="L90" s="155">
        <v>21</v>
      </c>
      <c r="M90" s="155">
        <f>G90*(1+L90/100)</f>
        <v>0</v>
      </c>
      <c r="N90" s="155">
        <v>0</v>
      </c>
      <c r="O90" s="155">
        <f>ROUND(E90*N90,2)</f>
        <v>0</v>
      </c>
      <c r="P90" s="155">
        <v>0</v>
      </c>
      <c r="Q90" s="155">
        <f>ROUND(E90*P90,2)</f>
        <v>0</v>
      </c>
      <c r="R90" s="155"/>
      <c r="S90" s="155" t="s">
        <v>104</v>
      </c>
      <c r="T90" s="155" t="s">
        <v>173</v>
      </c>
      <c r="U90" s="155">
        <v>1</v>
      </c>
      <c r="V90" s="155">
        <f>ROUND(E90*U90,2)</f>
        <v>6</v>
      </c>
      <c r="W90" s="155"/>
      <c r="X90" s="155" t="s">
        <v>174</v>
      </c>
      <c r="Y90" s="148"/>
      <c r="Z90" s="148"/>
      <c r="AA90" s="148"/>
      <c r="AB90" s="148"/>
      <c r="AC90" s="148"/>
      <c r="AD90" s="148"/>
      <c r="AE90" s="148"/>
      <c r="AF90" s="148"/>
      <c r="AG90" s="148" t="s">
        <v>175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x14ac:dyDescent="0.2">
      <c r="A91" s="158" t="s">
        <v>100</v>
      </c>
      <c r="B91" s="159" t="s">
        <v>69</v>
      </c>
      <c r="C91" s="177" t="s">
        <v>70</v>
      </c>
      <c r="D91" s="160"/>
      <c r="E91" s="161"/>
      <c r="F91" s="162"/>
      <c r="G91" s="163">
        <f>SUMIF(AG92:AG92,"&lt;&gt;NOR",G92:G92)</f>
        <v>0</v>
      </c>
      <c r="H91" s="157"/>
      <c r="I91" s="157">
        <f>SUM(I92:I92)</f>
        <v>0</v>
      </c>
      <c r="J91" s="157"/>
      <c r="K91" s="157">
        <f>SUM(K92:K92)</f>
        <v>0</v>
      </c>
      <c r="L91" s="157"/>
      <c r="M91" s="157">
        <f>SUM(M92:M92)</f>
        <v>0</v>
      </c>
      <c r="N91" s="157"/>
      <c r="O91" s="157">
        <f>SUM(O92:O92)</f>
        <v>0</v>
      </c>
      <c r="P91" s="157"/>
      <c r="Q91" s="157">
        <f>SUM(Q92:Q92)</f>
        <v>0</v>
      </c>
      <c r="R91" s="157"/>
      <c r="S91" s="157"/>
      <c r="T91" s="157"/>
      <c r="U91" s="157"/>
      <c r="V91" s="157">
        <f>SUM(V92:V92)</f>
        <v>0</v>
      </c>
      <c r="W91" s="157"/>
      <c r="X91" s="157"/>
      <c r="AG91" t="s">
        <v>101</v>
      </c>
    </row>
    <row r="92" spans="1:60" outlineLevel="1" x14ac:dyDescent="0.2">
      <c r="A92" s="170">
        <v>75</v>
      </c>
      <c r="B92" s="171" t="s">
        <v>260</v>
      </c>
      <c r="C92" s="178" t="s">
        <v>261</v>
      </c>
      <c r="D92" s="172" t="s">
        <v>169</v>
      </c>
      <c r="E92" s="173">
        <v>1</v>
      </c>
      <c r="F92" s="174"/>
      <c r="G92" s="175">
        <f>ROUND(E92*F92,2)</f>
        <v>0</v>
      </c>
      <c r="H92" s="156">
        <v>0</v>
      </c>
      <c r="I92" s="155">
        <f>ROUND(E92*H92,2)</f>
        <v>0</v>
      </c>
      <c r="J92" s="156"/>
      <c r="K92" s="155">
        <f>ROUND(E92*J92,2)</f>
        <v>0</v>
      </c>
      <c r="L92" s="155">
        <v>21</v>
      </c>
      <c r="M92" s="155">
        <f>G92*(1+L92/100)</f>
        <v>0</v>
      </c>
      <c r="N92" s="155">
        <v>0</v>
      </c>
      <c r="O92" s="155">
        <f>ROUND(E92*N92,2)</f>
        <v>0</v>
      </c>
      <c r="P92" s="155">
        <v>0</v>
      </c>
      <c r="Q92" s="155">
        <f>ROUND(E92*P92,2)</f>
        <v>0</v>
      </c>
      <c r="R92" s="155"/>
      <c r="S92" s="155" t="s">
        <v>262</v>
      </c>
      <c r="T92" s="155" t="s">
        <v>105</v>
      </c>
      <c r="U92" s="155">
        <v>0</v>
      </c>
      <c r="V92" s="155">
        <f>ROUND(E92*U92,2)</f>
        <v>0</v>
      </c>
      <c r="W92" s="155"/>
      <c r="X92" s="155" t="s">
        <v>174</v>
      </c>
      <c r="Y92" s="148"/>
      <c r="Z92" s="148"/>
      <c r="AA92" s="148"/>
      <c r="AB92" s="148"/>
      <c r="AC92" s="148"/>
      <c r="AD92" s="148"/>
      <c r="AE92" s="148"/>
      <c r="AF92" s="148"/>
      <c r="AG92" s="148" t="s">
        <v>175</v>
      </c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x14ac:dyDescent="0.2">
      <c r="A93" s="158" t="s">
        <v>100</v>
      </c>
      <c r="B93" s="159" t="s">
        <v>73</v>
      </c>
      <c r="C93" s="177" t="s">
        <v>28</v>
      </c>
      <c r="D93" s="160"/>
      <c r="E93" s="161"/>
      <c r="F93" s="162"/>
      <c r="G93" s="163">
        <f>SUMIF(AG94:AG98,"&lt;&gt;NOR",G94:G98)</f>
        <v>0</v>
      </c>
      <c r="H93" s="157"/>
      <c r="I93" s="157">
        <f>SUM(I94:I98)</f>
        <v>0</v>
      </c>
      <c r="J93" s="157"/>
      <c r="K93" s="157">
        <f>SUM(K94:K98)</f>
        <v>0</v>
      </c>
      <c r="L93" s="157"/>
      <c r="M93" s="157">
        <f>SUM(M94:M98)</f>
        <v>0</v>
      </c>
      <c r="N93" s="157"/>
      <c r="O93" s="157">
        <f>SUM(O94:O98)</f>
        <v>0</v>
      </c>
      <c r="P93" s="157"/>
      <c r="Q93" s="157">
        <f>SUM(Q94:Q98)</f>
        <v>0</v>
      </c>
      <c r="R93" s="157"/>
      <c r="S93" s="157"/>
      <c r="T93" s="157"/>
      <c r="U93" s="157"/>
      <c r="V93" s="157">
        <f>SUM(V94:V98)</f>
        <v>48</v>
      </c>
      <c r="W93" s="157"/>
      <c r="X93" s="157"/>
      <c r="AG93" t="s">
        <v>101</v>
      </c>
    </row>
    <row r="94" spans="1:60" outlineLevel="1" x14ac:dyDescent="0.2">
      <c r="A94" s="170">
        <v>76</v>
      </c>
      <c r="B94" s="171" t="s">
        <v>263</v>
      </c>
      <c r="C94" s="178" t="s">
        <v>264</v>
      </c>
      <c r="D94" s="172" t="s">
        <v>239</v>
      </c>
      <c r="E94" s="173">
        <v>32</v>
      </c>
      <c r="F94" s="174"/>
      <c r="G94" s="175">
        <f>ROUND(E94*F94,2)</f>
        <v>0</v>
      </c>
      <c r="H94" s="156">
        <v>0</v>
      </c>
      <c r="I94" s="155">
        <f>ROUND(E94*H94,2)</f>
        <v>0</v>
      </c>
      <c r="J94" s="156"/>
      <c r="K94" s="155">
        <f>ROUND(E94*J94,2)</f>
        <v>0</v>
      </c>
      <c r="L94" s="155">
        <v>21</v>
      </c>
      <c r="M94" s="155">
        <f>G94*(1+L94/100)</f>
        <v>0</v>
      </c>
      <c r="N94" s="155">
        <v>0</v>
      </c>
      <c r="O94" s="155">
        <f>ROUND(E94*N94,2)</f>
        <v>0</v>
      </c>
      <c r="P94" s="155">
        <v>0</v>
      </c>
      <c r="Q94" s="155">
        <f>ROUND(E94*P94,2)</f>
        <v>0</v>
      </c>
      <c r="R94" s="155"/>
      <c r="S94" s="155" t="s">
        <v>104</v>
      </c>
      <c r="T94" s="155" t="s">
        <v>105</v>
      </c>
      <c r="U94" s="155">
        <v>1</v>
      </c>
      <c r="V94" s="155">
        <f>ROUND(E94*U94,2)</f>
        <v>32</v>
      </c>
      <c r="W94" s="155"/>
      <c r="X94" s="155" t="s">
        <v>174</v>
      </c>
      <c r="Y94" s="148"/>
      <c r="Z94" s="148"/>
      <c r="AA94" s="148"/>
      <c r="AB94" s="148"/>
      <c r="AC94" s="148"/>
      <c r="AD94" s="148"/>
      <c r="AE94" s="148"/>
      <c r="AF94" s="148"/>
      <c r="AG94" s="148" t="s">
        <v>175</v>
      </c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70">
        <v>77</v>
      </c>
      <c r="B95" s="171" t="s">
        <v>265</v>
      </c>
      <c r="C95" s="178" t="s">
        <v>266</v>
      </c>
      <c r="D95" s="172" t="s">
        <v>239</v>
      </c>
      <c r="E95" s="173">
        <v>8</v>
      </c>
      <c r="F95" s="174"/>
      <c r="G95" s="175">
        <f>ROUND(E95*F95,2)</f>
        <v>0</v>
      </c>
      <c r="H95" s="156">
        <v>0</v>
      </c>
      <c r="I95" s="155">
        <f>ROUND(E95*H95,2)</f>
        <v>0</v>
      </c>
      <c r="J95" s="156"/>
      <c r="K95" s="155">
        <f>ROUND(E95*J95,2)</f>
        <v>0</v>
      </c>
      <c r="L95" s="155">
        <v>21</v>
      </c>
      <c r="M95" s="155">
        <f>G95*(1+L95/100)</f>
        <v>0</v>
      </c>
      <c r="N95" s="155">
        <v>0</v>
      </c>
      <c r="O95" s="155">
        <f>ROUND(E95*N95,2)</f>
        <v>0</v>
      </c>
      <c r="P95" s="155">
        <v>0</v>
      </c>
      <c r="Q95" s="155">
        <f>ROUND(E95*P95,2)</f>
        <v>0</v>
      </c>
      <c r="R95" s="155"/>
      <c r="S95" s="155" t="s">
        <v>104</v>
      </c>
      <c r="T95" s="155" t="s">
        <v>105</v>
      </c>
      <c r="U95" s="155">
        <v>1</v>
      </c>
      <c r="V95" s="155">
        <f>ROUND(E95*U95,2)</f>
        <v>8</v>
      </c>
      <c r="W95" s="155"/>
      <c r="X95" s="155" t="s">
        <v>174</v>
      </c>
      <c r="Y95" s="148"/>
      <c r="Z95" s="148"/>
      <c r="AA95" s="148"/>
      <c r="AB95" s="148"/>
      <c r="AC95" s="148"/>
      <c r="AD95" s="148"/>
      <c r="AE95" s="148"/>
      <c r="AF95" s="148"/>
      <c r="AG95" s="148" t="s">
        <v>175</v>
      </c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70">
        <v>78</v>
      </c>
      <c r="B96" s="171" t="s">
        <v>267</v>
      </c>
      <c r="C96" s="178" t="s">
        <v>268</v>
      </c>
      <c r="D96" s="172" t="s">
        <v>239</v>
      </c>
      <c r="E96" s="173">
        <v>8</v>
      </c>
      <c r="F96" s="174"/>
      <c r="G96" s="175">
        <f>ROUND(E96*F96,2)</f>
        <v>0</v>
      </c>
      <c r="H96" s="156">
        <v>0</v>
      </c>
      <c r="I96" s="155">
        <f>ROUND(E96*H96,2)</f>
        <v>0</v>
      </c>
      <c r="J96" s="156"/>
      <c r="K96" s="155">
        <f>ROUND(E96*J96,2)</f>
        <v>0</v>
      </c>
      <c r="L96" s="155">
        <v>21</v>
      </c>
      <c r="M96" s="155">
        <f>G96*(1+L96/100)</f>
        <v>0</v>
      </c>
      <c r="N96" s="155">
        <v>0</v>
      </c>
      <c r="O96" s="155">
        <f>ROUND(E96*N96,2)</f>
        <v>0</v>
      </c>
      <c r="P96" s="155">
        <v>0</v>
      </c>
      <c r="Q96" s="155">
        <f>ROUND(E96*P96,2)</f>
        <v>0</v>
      </c>
      <c r="R96" s="155"/>
      <c r="S96" s="155" t="s">
        <v>104</v>
      </c>
      <c r="T96" s="155" t="s">
        <v>105</v>
      </c>
      <c r="U96" s="155">
        <v>1</v>
      </c>
      <c r="V96" s="155">
        <f>ROUND(E96*U96,2)</f>
        <v>8</v>
      </c>
      <c r="W96" s="155"/>
      <c r="X96" s="155" t="s">
        <v>174</v>
      </c>
      <c r="Y96" s="148"/>
      <c r="Z96" s="148"/>
      <c r="AA96" s="148"/>
      <c r="AB96" s="148"/>
      <c r="AC96" s="148"/>
      <c r="AD96" s="148"/>
      <c r="AE96" s="148"/>
      <c r="AF96" s="148"/>
      <c r="AG96" s="148" t="s">
        <v>175</v>
      </c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70">
        <v>79</v>
      </c>
      <c r="B97" s="171" t="s">
        <v>269</v>
      </c>
      <c r="C97" s="178" t="s">
        <v>270</v>
      </c>
      <c r="D97" s="172" t="s">
        <v>169</v>
      </c>
      <c r="E97" s="173">
        <v>1</v>
      </c>
      <c r="F97" s="174"/>
      <c r="G97" s="175">
        <f>ROUND(E97*F97,2)</f>
        <v>0</v>
      </c>
      <c r="H97" s="156">
        <v>0</v>
      </c>
      <c r="I97" s="155">
        <f>ROUND(E97*H97,2)</f>
        <v>0</v>
      </c>
      <c r="J97" s="156"/>
      <c r="K97" s="155">
        <f>ROUND(E97*J97,2)</f>
        <v>0</v>
      </c>
      <c r="L97" s="155">
        <v>21</v>
      </c>
      <c r="M97" s="155">
        <f>G97*(1+L97/100)</f>
        <v>0</v>
      </c>
      <c r="N97" s="155">
        <v>0</v>
      </c>
      <c r="O97" s="155">
        <f>ROUND(E97*N97,2)</f>
        <v>0</v>
      </c>
      <c r="P97" s="155">
        <v>0</v>
      </c>
      <c r="Q97" s="155">
        <f>ROUND(E97*P97,2)</f>
        <v>0</v>
      </c>
      <c r="R97" s="155"/>
      <c r="S97" s="155" t="s">
        <v>104</v>
      </c>
      <c r="T97" s="155" t="s">
        <v>105</v>
      </c>
      <c r="U97" s="155">
        <v>0</v>
      </c>
      <c r="V97" s="155">
        <f>ROUND(E97*U97,2)</f>
        <v>0</v>
      </c>
      <c r="W97" s="155"/>
      <c r="X97" s="155" t="s">
        <v>271</v>
      </c>
      <c r="Y97" s="148"/>
      <c r="Z97" s="148"/>
      <c r="AA97" s="148"/>
      <c r="AB97" s="148"/>
      <c r="AC97" s="148"/>
      <c r="AD97" s="148"/>
      <c r="AE97" s="148"/>
      <c r="AF97" s="148"/>
      <c r="AG97" s="148" t="s">
        <v>272</v>
      </c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64">
        <v>80</v>
      </c>
      <c r="B98" s="165" t="s">
        <v>273</v>
      </c>
      <c r="C98" s="179" t="s">
        <v>274</v>
      </c>
      <c r="D98" s="166" t="s">
        <v>275</v>
      </c>
      <c r="E98" s="167">
        <v>1</v>
      </c>
      <c r="F98" s="168"/>
      <c r="G98" s="169">
        <f>ROUND(E98*F98,2)</f>
        <v>0</v>
      </c>
      <c r="H98" s="156">
        <v>0</v>
      </c>
      <c r="I98" s="155">
        <f>ROUND(E98*H98,2)</f>
        <v>0</v>
      </c>
      <c r="J98" s="156"/>
      <c r="K98" s="155">
        <f>ROUND(E98*J98,2)</f>
        <v>0</v>
      </c>
      <c r="L98" s="155">
        <v>21</v>
      </c>
      <c r="M98" s="155">
        <f>G98*(1+L98/100)</f>
        <v>0</v>
      </c>
      <c r="N98" s="155">
        <v>0</v>
      </c>
      <c r="O98" s="155">
        <f>ROUND(E98*N98,2)</f>
        <v>0</v>
      </c>
      <c r="P98" s="155">
        <v>0</v>
      </c>
      <c r="Q98" s="155">
        <f>ROUND(E98*P98,2)</f>
        <v>0</v>
      </c>
      <c r="R98" s="155"/>
      <c r="S98" s="155" t="s">
        <v>153</v>
      </c>
      <c r="T98" s="155" t="s">
        <v>105</v>
      </c>
      <c r="U98" s="155">
        <v>0</v>
      </c>
      <c r="V98" s="155">
        <f>ROUND(E98*U98,2)</f>
        <v>0</v>
      </c>
      <c r="W98" s="155"/>
      <c r="X98" s="155" t="s">
        <v>276</v>
      </c>
      <c r="Y98" s="148"/>
      <c r="Z98" s="148"/>
      <c r="AA98" s="148"/>
      <c r="AB98" s="148"/>
      <c r="AC98" s="148"/>
      <c r="AD98" s="148"/>
      <c r="AE98" s="148"/>
      <c r="AF98" s="148"/>
      <c r="AG98" s="148" t="s">
        <v>277</v>
      </c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x14ac:dyDescent="0.2">
      <c r="A99" s="3"/>
      <c r="B99" s="4"/>
      <c r="C99" s="180"/>
      <c r="D99" s="6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AE99">
        <v>15</v>
      </c>
      <c r="AF99">
        <v>21</v>
      </c>
      <c r="AG99" t="s">
        <v>87</v>
      </c>
    </row>
    <row r="100" spans="1:60" x14ac:dyDescent="0.2">
      <c r="A100" s="151"/>
      <c r="B100" s="152" t="s">
        <v>30</v>
      </c>
      <c r="C100" s="181"/>
      <c r="D100" s="153"/>
      <c r="E100" s="154"/>
      <c r="F100" s="154"/>
      <c r="G100" s="176">
        <f>G8+G22+G26+G28+G30+G47+G78+G82+G86+G91+G93</f>
        <v>0</v>
      </c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AE100">
        <f>SUMIF(L7:L98,AE99,G7:G98)</f>
        <v>0</v>
      </c>
      <c r="AF100">
        <f>SUMIF(L7:L98,AF99,G7:G98)</f>
        <v>0</v>
      </c>
      <c r="AG100" t="s">
        <v>278</v>
      </c>
    </row>
    <row r="101" spans="1:60" x14ac:dyDescent="0.2">
      <c r="A101" s="3"/>
      <c r="B101" s="4"/>
      <c r="C101" s="180"/>
      <c r="D101" s="6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</row>
    <row r="102" spans="1:60" x14ac:dyDescent="0.2">
      <c r="A102" s="3"/>
      <c r="B102" s="4"/>
      <c r="C102" s="180"/>
      <c r="D102" s="6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</row>
    <row r="103" spans="1:60" x14ac:dyDescent="0.2">
      <c r="A103" s="259" t="s">
        <v>279</v>
      </c>
      <c r="B103" s="259"/>
      <c r="C103" s="260"/>
      <c r="D103" s="6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</row>
    <row r="104" spans="1:60" x14ac:dyDescent="0.2">
      <c r="A104" s="240"/>
      <c r="B104" s="241"/>
      <c r="C104" s="242"/>
      <c r="D104" s="241"/>
      <c r="E104" s="241"/>
      <c r="F104" s="241"/>
      <c r="G104" s="24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AG104" t="s">
        <v>280</v>
      </c>
    </row>
    <row r="105" spans="1:60" x14ac:dyDescent="0.2">
      <c r="A105" s="244"/>
      <c r="B105" s="245"/>
      <c r="C105" s="246"/>
      <c r="D105" s="245"/>
      <c r="E105" s="245"/>
      <c r="F105" s="245"/>
      <c r="G105" s="247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</row>
    <row r="106" spans="1:60" x14ac:dyDescent="0.2">
      <c r="A106" s="244"/>
      <c r="B106" s="245"/>
      <c r="C106" s="246"/>
      <c r="D106" s="245"/>
      <c r="E106" s="245"/>
      <c r="F106" s="245"/>
      <c r="G106" s="247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</row>
    <row r="107" spans="1:60" x14ac:dyDescent="0.2">
      <c r="A107" s="244"/>
      <c r="B107" s="245"/>
      <c r="C107" s="246"/>
      <c r="D107" s="245"/>
      <c r="E107" s="245"/>
      <c r="F107" s="245"/>
      <c r="G107" s="247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spans="1:60" x14ac:dyDescent="0.2">
      <c r="A108" s="248"/>
      <c r="B108" s="249"/>
      <c r="C108" s="250"/>
      <c r="D108" s="249"/>
      <c r="E108" s="249"/>
      <c r="F108" s="249"/>
      <c r="G108" s="251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</row>
    <row r="109" spans="1:60" x14ac:dyDescent="0.2">
      <c r="A109" s="3"/>
      <c r="B109" s="4"/>
      <c r="C109" s="180"/>
      <c r="D109" s="6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</row>
    <row r="110" spans="1:60" x14ac:dyDescent="0.2">
      <c r="C110" s="182"/>
      <c r="D110" s="10"/>
      <c r="AG110" t="s">
        <v>281</v>
      </c>
    </row>
    <row r="111" spans="1:60" x14ac:dyDescent="0.2">
      <c r="D111" s="10"/>
    </row>
    <row r="112" spans="1:60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04:G108"/>
    <mergeCell ref="A1:G1"/>
    <mergeCell ref="C2:G2"/>
    <mergeCell ref="C3:G3"/>
    <mergeCell ref="C4:G4"/>
    <mergeCell ref="A103:C103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R216647641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R216647641 Pol'!Názvy_tisku</vt:lpstr>
      <vt:lpstr>oadresa</vt:lpstr>
      <vt:lpstr>Stavba!Objednatel</vt:lpstr>
      <vt:lpstr>Stavba!Objekt</vt:lpstr>
      <vt:lpstr>'01 R216647641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Resová Alice</dc:creator>
  <cp:lastModifiedBy>Resová Alice</cp:lastModifiedBy>
  <cp:lastPrinted>2019-03-19T12:27:02Z</cp:lastPrinted>
  <dcterms:created xsi:type="dcterms:W3CDTF">2009-04-08T07:15:50Z</dcterms:created>
  <dcterms:modified xsi:type="dcterms:W3CDTF">2021-09-15T08:12:59Z</dcterms:modified>
</cp:coreProperties>
</file>